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725" windowHeight="2220" activeTab="0"/>
  </bookViews>
  <sheets>
    <sheet name="Phase 3" sheetId="1" r:id="rId1"/>
    <sheet name="Phase 2" sheetId="2" r:id="rId2"/>
    <sheet name="Phase 1" sheetId="3" r:id="rId3"/>
    <sheet name="Phase 1B" sheetId="4" r:id="rId4"/>
  </sheets>
  <definedNames>
    <definedName name="_xlfn.QUARTILE.EXC" hidden="1">#NAME?</definedName>
    <definedName name="_xlfn.STDEV.S" hidden="1">#NAME?</definedName>
  </definedNames>
  <calcPr fullCalcOnLoad="1"/>
</workbook>
</file>

<file path=xl/sharedStrings.xml><?xml version="1.0" encoding="utf-8"?>
<sst xmlns="http://schemas.openxmlformats.org/spreadsheetml/2006/main" count="1759" uniqueCount="194">
  <si>
    <t>Pair</t>
  </si>
  <si>
    <t>Date</t>
  </si>
  <si>
    <t>RAWDIF</t>
  </si>
  <si>
    <t>REFDLYT</t>
  </si>
  <si>
    <t>REFDLYV</t>
  </si>
  <si>
    <t>DSYSDLY</t>
  </si>
  <si>
    <t>CABDLYV</t>
  </si>
  <si>
    <t>CABDLYR</t>
  </si>
  <si>
    <t>DINTDLY</t>
  </si>
  <si>
    <t>Labo</t>
  </si>
  <si>
    <t>Unc</t>
  </si>
  <si>
    <t>BIPM</t>
  </si>
  <si>
    <t>PTB</t>
  </si>
  <si>
    <t>TL</t>
  </si>
  <si>
    <t>RAWDIF(P1)</t>
  </si>
  <si>
    <t>RAWDIF(P2)</t>
  </si>
  <si>
    <t>Note</t>
  </si>
  <si>
    <t>*</t>
  </si>
  <si>
    <t>**</t>
  </si>
  <si>
    <t>Start</t>
  </si>
  <si>
    <t>End</t>
  </si>
  <si>
    <t>Raw code differences</t>
  </si>
  <si>
    <t>Measured / known antenna cable delays</t>
  </si>
  <si>
    <t>INTDLYV</t>
  </si>
  <si>
    <t>OP</t>
  </si>
  <si>
    <t>Misclosure</t>
  </si>
  <si>
    <t>Generic information</t>
  </si>
  <si>
    <t>Travel</t>
  </si>
  <si>
    <t>Local</t>
  </si>
  <si>
    <t>PTBB</t>
  </si>
  <si>
    <t>BP1C</t>
  </si>
  <si>
    <t xml:space="preserve">Reference delays measured in the actual set-up. </t>
  </si>
  <si>
    <t>The column "Note" is present to match the Table in the report</t>
  </si>
  <si>
    <t>The colums below make up Table 3 (Traveling - Reference)</t>
  </si>
  <si>
    <t>The colums below make up Table 4 (Traveling - Visited)</t>
  </si>
  <si>
    <t>Results for Travel system #1</t>
  </si>
  <si>
    <t>Results for Travel system #2</t>
  </si>
  <si>
    <t>The colums below make up Table 6 (To be used if Reference INTDLY values are known)</t>
  </si>
  <si>
    <t>The colums below make up Table 2.2: Raw code differences (Traveling - Visited)</t>
  </si>
  <si>
    <t>The colums below make up Table 2.1: Raw code differences (Traveling - Reference)</t>
  </si>
  <si>
    <t xml:space="preserve">First part is for the legs, excluding the laboratory where the closure takes place: Use the area between red lines, one line for each measurement. Lines can be added as needed. </t>
  </si>
  <si>
    <t>Second part is for the laboratory where the closure takes place: Use the area between red lines for each traveling system, one line for each measurement. Lines can be added as needed, Misclosure and Mean values are computed for data between two red lines.</t>
  </si>
  <si>
    <t>Sections with the following colors are to be filled by the user. The data will be used to generate the tables for the report.</t>
  </si>
  <si>
    <t>TOTDLY(P3)</t>
  </si>
  <si>
    <t>NIST</t>
  </si>
  <si>
    <t>Mean (chosen value)</t>
  </si>
  <si>
    <t>Mean (arithmetic)</t>
  </si>
  <si>
    <t>USN6</t>
  </si>
  <si>
    <t>USNO</t>
  </si>
  <si>
    <t>USN7</t>
  </si>
  <si>
    <t>TLT1</t>
  </si>
  <si>
    <t>NICT</t>
  </si>
  <si>
    <t>NC5G</t>
  </si>
  <si>
    <t>NC4S</t>
  </si>
  <si>
    <t>Type</t>
  </si>
  <si>
    <t>GTR50</t>
  </si>
  <si>
    <t>PolaRx4</t>
  </si>
  <si>
    <t>Z12T</t>
  </si>
  <si>
    <t>(CAB-REF)apriori</t>
  </si>
  <si>
    <t>IMEJ</t>
  </si>
  <si>
    <t>NIM</t>
  </si>
  <si>
    <t>IMEU</t>
  </si>
  <si>
    <t>BJNM</t>
  </si>
  <si>
    <t>PolaRx3</t>
  </si>
  <si>
    <t>The colums below make up Table 5 (Visited - Reference)</t>
  </si>
  <si>
    <t>BP1J</t>
  </si>
  <si>
    <t>RAWDIF(C1)</t>
  </si>
  <si>
    <t xml:space="preserve">P1 (ns) </t>
  </si>
  <si>
    <t>P2</t>
  </si>
  <si>
    <t>REFDLYR</t>
  </si>
  <si>
    <t>C1</t>
  </si>
  <si>
    <t xml:space="preserve"> </t>
  </si>
  <si>
    <t>P1 (ns)</t>
  </si>
  <si>
    <t>P2 (ns)</t>
  </si>
  <si>
    <t>C1 (ns)</t>
  </si>
  <si>
    <t>C1-P1 raw bias</t>
  </si>
  <si>
    <t>C1-P1 cor bias</t>
  </si>
  <si>
    <t>Delta(C1-P1)</t>
  </si>
  <si>
    <t>C1-P1 (result calib)</t>
  </si>
  <si>
    <t>PT07</t>
  </si>
  <si>
    <t>PT09</t>
  </si>
  <si>
    <t>PT10</t>
  </si>
  <si>
    <t>GTR51</t>
  </si>
  <si>
    <t>RO_5</t>
  </si>
  <si>
    <t>ROA</t>
  </si>
  <si>
    <t>RO_6</t>
  </si>
  <si>
    <t>RO_7</t>
  </si>
  <si>
    <t>RO_8</t>
  </si>
  <si>
    <t>RO_9</t>
  </si>
  <si>
    <t>* Value in CGGTTS</t>
  </si>
  <si>
    <t>OPMT</t>
  </si>
  <si>
    <t>OP71</t>
  </si>
  <si>
    <t>NISS</t>
  </si>
  <si>
    <t>Novatel</t>
  </si>
  <si>
    <t>BP1K</t>
  </si>
  <si>
    <t>RAWDIF(C2)</t>
  </si>
  <si>
    <t>C2</t>
  </si>
  <si>
    <t>* NC5G is a GTR50 with REFDLY=170.2 ns and CABDLY=268.7 ns introduced a priori.</t>
  </si>
  <si>
    <t>C2 (ns)</t>
  </si>
  <si>
    <t>IM21</t>
  </si>
  <si>
    <t>C2(ns)</t>
  </si>
  <si>
    <t>RAWDIF(E1)</t>
  </si>
  <si>
    <t>RAWDIF(E5)</t>
  </si>
  <si>
    <t>E1 (ns)</t>
  </si>
  <si>
    <t>E5 (ns)</t>
  </si>
  <si>
    <t>* PT07 is a GTR50 with REFDLY=43.5 ns and CABDLY=245.8 ns introduced a priori</t>
  </si>
  <si>
    <t>RO10</t>
  </si>
  <si>
    <t>PolaRx5</t>
  </si>
  <si>
    <t>** RO_5 is a GTR50 with REFDLY=306.6 ns and CABDLY=91.5 ns introduced a priori</t>
  </si>
  <si>
    <t>E1</t>
  </si>
  <si>
    <t>E5</t>
  </si>
  <si>
    <t>BP25</t>
  </si>
  <si>
    <t>BP21</t>
  </si>
  <si>
    <t>RAWDIF(B1)</t>
  </si>
  <si>
    <t>RAWDIF(B2)</t>
  </si>
  <si>
    <t>NISG</t>
  </si>
  <si>
    <t>USN8</t>
  </si>
  <si>
    <t>B1</t>
  </si>
  <si>
    <t>B2</t>
  </si>
  <si>
    <t xml:space="preserve">Phase 1 of the calibration trip is BIPM-NICT-TL-BIPM and two traveling systems. </t>
  </si>
  <si>
    <t>BP1K check</t>
  </si>
  <si>
    <t>BP1C check</t>
  </si>
  <si>
    <t xml:space="preserve">Phase 1B of the calibration trip is BIPM-NIM-BIPM and two traveling systems. </t>
  </si>
  <si>
    <t>NC5S</t>
  </si>
  <si>
    <t>PolaRx5 (Compensation OFF)</t>
  </si>
  <si>
    <t>TS03</t>
  </si>
  <si>
    <t>IM15</t>
  </si>
  <si>
    <t>TS04</t>
  </si>
  <si>
    <t>NIM-TF</t>
  </si>
  <si>
    <t>E5a</t>
  </si>
  <si>
    <t>TLT0</t>
  </si>
  <si>
    <t>TLT3</t>
  </si>
  <si>
    <t>TLT5</t>
  </si>
  <si>
    <t>Ashtech Z12T</t>
  </si>
  <si>
    <t>Results for BP1C</t>
  </si>
  <si>
    <t>Results for BP1K</t>
  </si>
  <si>
    <t>Initial run</t>
  </si>
  <si>
    <t>29 June 2020: Opening BIPM; 27 October: NIM results; 17 December: Closure (preliminary); 25 January 2021: Closure (final)</t>
  </si>
  <si>
    <t>BP21 reference. BP21 was in auto-compensation OFF on 59010-59015, ON after 59023. The REFDLY value for 59010-59015 was computed withthe Xo value from the receiver to match auto-compensation ON. "Initial" line refers to early run of dclrinex with inaccurate baseline.</t>
  </si>
  <si>
    <t xml:space="preserve"> "Initial" line refers to early run of dclrinex with inaccurate baseline.</t>
  </si>
  <si>
    <t xml:space="preserve"> * BP21 was in auto-compensation OFF on 59010-59015, ON after 59023. The REFDLY value for 59010-59015 was computed withthe Xo value from the receiver during 59024-59029 to match auto-compensation ON.</t>
  </si>
  <si>
    <t>E5a (ns)</t>
  </si>
  <si>
    <t xml:space="preserve">Phase 2 of the calibration trip is BIPM-ROA-PTB-OP-BIPM and two traveling systems. </t>
  </si>
  <si>
    <t>BP21 reference (Auto-compensation OFF 59010-59015, ON after 59023: ON to be used)</t>
  </si>
  <si>
    <t>BP21 reference (Auto-compensation ON to be used)</t>
  </si>
  <si>
    <t>RAWDIF(D1)</t>
  </si>
  <si>
    <t>RAWDIF(D2)</t>
  </si>
  <si>
    <t>D1</t>
  </si>
  <si>
    <t>D2</t>
  </si>
  <si>
    <t>D1(ns)</t>
  </si>
  <si>
    <t>D2(ns)</t>
  </si>
  <si>
    <t>B1(ns)</t>
  </si>
  <si>
    <t>B2(ns)</t>
  </si>
  <si>
    <t>BP21 values are 1001-2020 for GPS, ESA absolute values for GAL, GLO, BDS</t>
  </si>
  <si>
    <t>19 June 2020: Opening BIPM; 16 September 2020: NICT; 16 November: Preliminary for TL; 17 December: Closure (preliminary); 25 January 2021: Closure (final); 23 February: extended to GLO C-code and BDS2 for NC5S</t>
  </si>
  <si>
    <t>RAWDIF(R2)</t>
  </si>
  <si>
    <t>R2</t>
  </si>
  <si>
    <t>R2(ns)</t>
  </si>
  <si>
    <t>28.6 D2</t>
  </si>
  <si>
    <t>First set-up with antenna cables of the two traveling receivers interchanged</t>
  </si>
  <si>
    <t>Second set-up with the antenna cables properly attached to the correct receivers</t>
  </si>
  <si>
    <t>OP73</t>
  </si>
  <si>
    <t>PolaRx5/off</t>
  </si>
  <si>
    <t>Updated 23/02/2021 for BIPM start; 19/03 for ROA; 29/03 and 01/04 for PTB (preliminary); 28/04 for OP (preliminary); 12/05 for GLO and BDS results for all possible; 09/06: Closure at BIPM and finalization OP.</t>
  </si>
  <si>
    <t xml:space="preserve">Phase 3 of the calibration trip is BIPM-NIST-USNO(possibly)-BIPM and two traveling systems. </t>
  </si>
  <si>
    <t>Updated 27/08/2021 for opening at BIPM; 19/10, 29/10 for NIST preliminary; XX/XX/2022 for USNO preliminary; 04/05/2022 final.</t>
  </si>
  <si>
    <t>BDS3 values from BP27 absolute calibration and 2021-08 BIPM comparison</t>
  </si>
  <si>
    <t>RDIF(P1)</t>
  </si>
  <si>
    <t>RDIF(P2)</t>
  </si>
  <si>
    <t>RDIF(C1)</t>
  </si>
  <si>
    <t>RDIF(C2)</t>
  </si>
  <si>
    <t>RDIF(E1)</t>
  </si>
  <si>
    <t>RDIF(E5a)</t>
  </si>
  <si>
    <t>RDIF(D1)</t>
  </si>
  <si>
    <t>RDIF(D2)</t>
  </si>
  <si>
    <t>RDIF(B1)</t>
  </si>
  <si>
    <t>RDIF(B2I)</t>
  </si>
  <si>
    <t>RDIF(B1C)</t>
  </si>
  <si>
    <t>RDIF(B2a)</t>
  </si>
  <si>
    <t>BC</t>
  </si>
  <si>
    <t>B5</t>
  </si>
  <si>
    <t>BC(ns)</t>
  </si>
  <si>
    <t>B5(ns)</t>
  </si>
  <si>
    <t>after step</t>
  </si>
  <si>
    <t>before step</t>
  </si>
  <si>
    <t>PolaRx6</t>
  </si>
  <si>
    <t>NISX</t>
  </si>
  <si>
    <t>Used for final report with 20 days</t>
  </si>
  <si>
    <t>Used for final report: End 2021</t>
  </si>
  <si>
    <t>USN9</t>
  </si>
  <si>
    <t>Begin 2022 (not used in final report, but consistent)</t>
  </si>
  <si>
    <t>BP27 check</t>
  </si>
  <si>
    <t>BP27</t>
  </si>
  <si>
    <t>Results for BP27</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</si>
</sst>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2]\ #,##0.00_);[Red]\([$€-2]\ #,##0.00\)"/>
    <numFmt numFmtId="169" formatCode="0.0"/>
    <numFmt numFmtId="170" formatCode="[$-40C]dddd\ d\ mmmm\ yyyy"/>
  </numFmts>
  <fonts count="38">
    <font>
      <sz val="11"/>
      <color theme="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51"/>
        <bgColor indexed="64"/>
      </patternFill>
    </fill>
    <fill>
      <patternFill patternType="solid">
        <fgColor indexed="44"/>
        <bgColor indexed="64"/>
      </patternFill>
    </fill>
    <fill>
      <patternFill patternType="solid">
        <fgColor indexed="45"/>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65"/>
        <bgColor indexed="64"/>
      </patternFill>
    </fill>
    <fill>
      <patternFill patternType="solid">
        <fgColor theme="0"/>
        <bgColor indexed="64"/>
      </patternFill>
    </fill>
    <fill>
      <patternFill patternType="solid">
        <fgColor rgb="FF99CC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1" applyNumberFormat="0" applyAlignment="0" applyProtection="0"/>
    <xf numFmtId="0" fontId="25" fillId="28"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29" borderId="0" applyNumberFormat="0" applyBorder="0" applyAlignment="0" applyProtection="0"/>
    <xf numFmtId="0" fontId="1" fillId="30" borderId="3" applyNumberFormat="0" applyFont="0" applyAlignment="0" applyProtection="0"/>
    <xf numFmtId="9" fontId="1" fillId="0" borderId="0" applyFont="0" applyFill="0" applyBorder="0" applyAlignment="0" applyProtection="0"/>
    <xf numFmtId="0" fontId="29" fillId="31" borderId="0" applyNumberFormat="0" applyBorder="0" applyAlignment="0" applyProtection="0"/>
    <xf numFmtId="0" fontId="30" fillId="26" borderId="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cellStyleXfs>
  <cellXfs count="29">
    <xf numFmtId="0" fontId="0" fillId="0" borderId="0" xfId="0" applyFont="1" applyAlignment="1">
      <alignment/>
    </xf>
    <xf numFmtId="169" fontId="0" fillId="0" borderId="0" xfId="0" applyNumberFormat="1" applyAlignment="1">
      <alignment/>
    </xf>
    <xf numFmtId="0" fontId="0" fillId="33" borderId="0" xfId="0" applyFill="1" applyAlignment="1">
      <alignment/>
    </xf>
    <xf numFmtId="169" fontId="0" fillId="33" borderId="0" xfId="0" applyNumberFormat="1" applyFill="1" applyAlignment="1">
      <alignment/>
    </xf>
    <xf numFmtId="0" fontId="0" fillId="0" borderId="0" xfId="0" applyFill="1" applyAlignment="1">
      <alignment/>
    </xf>
    <xf numFmtId="169" fontId="0" fillId="0" borderId="0" xfId="0" applyNumberFormat="1" applyFill="1" applyAlignment="1">
      <alignment/>
    </xf>
    <xf numFmtId="0" fontId="0" fillId="34" borderId="0" xfId="0" applyFill="1" applyAlignment="1">
      <alignment/>
    </xf>
    <xf numFmtId="0" fontId="0" fillId="35" borderId="0" xfId="0" applyFill="1" applyAlignment="1">
      <alignment/>
    </xf>
    <xf numFmtId="169" fontId="0" fillId="35" borderId="0" xfId="0" applyNumberFormat="1" applyFill="1" applyAlignment="1">
      <alignment/>
    </xf>
    <xf numFmtId="0" fontId="0" fillId="36" borderId="0" xfId="0" applyFill="1" applyAlignment="1">
      <alignment/>
    </xf>
    <xf numFmtId="0" fontId="0" fillId="37" borderId="0" xfId="0" applyFill="1" applyAlignment="1">
      <alignment/>
    </xf>
    <xf numFmtId="0" fontId="0" fillId="38" borderId="0" xfId="0" applyFill="1" applyAlignment="1">
      <alignment/>
    </xf>
    <xf numFmtId="169" fontId="0" fillId="38" borderId="0" xfId="0" applyNumberFormat="1" applyFill="1" applyAlignment="1">
      <alignment/>
    </xf>
    <xf numFmtId="0" fontId="0" fillId="39" borderId="0" xfId="0" applyFill="1" applyAlignment="1">
      <alignment/>
    </xf>
    <xf numFmtId="169" fontId="0" fillId="39" borderId="0" xfId="0" applyNumberFormat="1" applyFill="1" applyAlignment="1">
      <alignment/>
    </xf>
    <xf numFmtId="0" fontId="0" fillId="40" borderId="0" xfId="0" applyFill="1" applyAlignment="1">
      <alignment/>
    </xf>
    <xf numFmtId="169" fontId="0" fillId="40" borderId="0" xfId="0" applyNumberFormat="1" applyFill="1" applyAlignment="1">
      <alignment/>
    </xf>
    <xf numFmtId="2" fontId="0" fillId="39" borderId="0" xfId="0" applyNumberFormat="1" applyFill="1" applyAlignment="1">
      <alignment/>
    </xf>
    <xf numFmtId="2" fontId="0" fillId="34" borderId="0" xfId="0" applyNumberFormat="1" applyFill="1" applyAlignment="1">
      <alignment/>
    </xf>
    <xf numFmtId="2" fontId="0" fillId="38" borderId="0" xfId="0" applyNumberFormat="1" applyFill="1" applyAlignment="1">
      <alignment/>
    </xf>
    <xf numFmtId="2" fontId="0" fillId="0" borderId="0" xfId="0" applyNumberFormat="1" applyAlignment="1">
      <alignment/>
    </xf>
    <xf numFmtId="2" fontId="0" fillId="40" borderId="0" xfId="0" applyNumberFormat="1" applyFill="1" applyAlignment="1">
      <alignment/>
    </xf>
    <xf numFmtId="2" fontId="0" fillId="0" borderId="0" xfId="0" applyNumberFormat="1" applyFill="1" applyAlignment="1">
      <alignment/>
    </xf>
    <xf numFmtId="49" fontId="0" fillId="0" borderId="0" xfId="0" applyNumberFormat="1" applyAlignment="1">
      <alignment/>
    </xf>
    <xf numFmtId="169" fontId="0" fillId="41" borderId="0" xfId="0" applyNumberFormat="1" applyFill="1" applyAlignment="1">
      <alignment/>
    </xf>
    <xf numFmtId="2" fontId="0" fillId="41" borderId="0" xfId="0" applyNumberFormat="1" applyFill="1" applyAlignment="1">
      <alignment/>
    </xf>
    <xf numFmtId="0" fontId="0" fillId="41" borderId="0" xfId="0" applyFill="1" applyAlignment="1">
      <alignment/>
    </xf>
    <xf numFmtId="2" fontId="0" fillId="42" borderId="0" xfId="0" applyNumberFormat="1" applyFill="1" applyAlignment="1">
      <alignment/>
    </xf>
    <xf numFmtId="169" fontId="0" fillId="42" borderId="0" xfId="0" applyNumberFormat="1" applyFill="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J113"/>
  <sheetViews>
    <sheetView tabSelected="1" zoomScale="80" zoomScaleNormal="80" zoomScalePageLayoutView="0" workbookViewId="0" topLeftCell="A1">
      <selection activeCell="B45" sqref="B45"/>
    </sheetView>
  </sheetViews>
  <sheetFormatPr defaultColWidth="11.421875" defaultRowHeight="15"/>
  <cols>
    <col min="1" max="1" width="7.140625" style="0" customWidth="1"/>
    <col min="2" max="6" width="6.57421875" style="0" customWidth="1"/>
    <col min="7" max="7" width="11.57421875" style="0" customWidth="1"/>
    <col min="9" max="9" width="9.7109375" style="0" customWidth="1"/>
    <col min="10" max="10" width="5.140625" style="0" customWidth="1"/>
    <col min="11" max="11" width="9.00390625" style="0" customWidth="1"/>
    <col min="12" max="12" width="5.140625" style="0" customWidth="1"/>
    <col min="13" max="13" width="8.8515625" style="0" customWidth="1"/>
    <col min="14" max="14" width="5.140625" style="0" customWidth="1"/>
    <col min="15" max="15" width="7.7109375" style="0" customWidth="1"/>
    <col min="16" max="16" width="5.140625" style="0" customWidth="1"/>
    <col min="17" max="17" width="11.00390625" style="0" customWidth="1"/>
    <col min="18" max="18" width="5.140625" style="0" customWidth="1"/>
    <col min="19" max="19" width="10.7109375" style="0" customWidth="1"/>
    <col min="20" max="20" width="5.140625" style="0" customWidth="1"/>
    <col min="21" max="21" width="9.421875" style="0" customWidth="1"/>
    <col min="22" max="22" width="5.140625" style="0" customWidth="1"/>
    <col min="23" max="23" width="9.421875" style="0" customWidth="1"/>
    <col min="24" max="24" width="5.140625" style="0" customWidth="1"/>
    <col min="25" max="25" width="10.00390625" style="0" customWidth="1"/>
    <col min="26" max="26" width="5.140625" style="0" customWidth="1"/>
    <col min="27" max="27" width="9.140625" style="0" customWidth="1"/>
    <col min="28" max="28" width="5.140625" style="0" customWidth="1"/>
    <col min="29" max="29" width="9.57421875" style="0" customWidth="1"/>
    <col min="30" max="30" width="5.140625" style="0" customWidth="1"/>
    <col min="31" max="31" width="10.00390625" style="0" customWidth="1"/>
    <col min="32" max="32" width="5.140625" style="0" customWidth="1"/>
    <col min="33" max="33" width="5.421875" style="0" customWidth="1"/>
    <col min="35" max="35" width="11.57421875" style="0" customWidth="1"/>
    <col min="36" max="37" width="7.28125" style="0" customWidth="1"/>
    <col min="38" max="38" width="5.421875" style="0" customWidth="1"/>
    <col min="39" max="39" width="7.8515625" style="0" customWidth="1"/>
    <col min="40" max="40" width="8.421875" style="0" customWidth="1"/>
    <col min="41" max="41" width="8.00390625" style="0" customWidth="1"/>
    <col min="42" max="62" width="8.57421875" style="0" customWidth="1"/>
    <col min="63" max="63" width="5.7109375" style="0" customWidth="1"/>
    <col min="64" max="64" width="19.140625" style="0" customWidth="1"/>
    <col min="65" max="65" width="7.8515625" style="0" customWidth="1"/>
    <col min="66" max="66" width="9.00390625" style="0" customWidth="1"/>
    <col min="67" max="67" width="8.421875" style="0" customWidth="1"/>
    <col min="68" max="68" width="5.57421875" style="0" customWidth="1"/>
    <col min="69" max="69" width="8.421875" style="0" customWidth="1"/>
    <col min="70" max="70" width="8.28125" style="0" customWidth="1"/>
    <col min="71" max="71" width="8.140625" style="0" customWidth="1"/>
    <col min="72" max="92" width="8.7109375" style="0" customWidth="1"/>
    <col min="93" max="93" width="5.28125" style="0" customWidth="1"/>
    <col min="94" max="94" width="23.140625" style="0" customWidth="1"/>
    <col min="95" max="95" width="8.140625" style="0" customWidth="1"/>
    <col min="96" max="96" width="9.00390625" style="0" customWidth="1"/>
    <col min="97" max="97" width="8.28125" style="0" customWidth="1"/>
    <col min="98" max="98" width="8.00390625" style="0" customWidth="1"/>
    <col min="99" max="100" width="7.57421875" style="0" customWidth="1"/>
    <col min="101" max="107" width="8.00390625" style="0" customWidth="1"/>
    <col min="108" max="108" width="9.00390625" style="0" customWidth="1"/>
    <col min="109" max="109" width="10.8515625" style="0" customWidth="1"/>
    <col min="110" max="110" width="11.421875" style="1" customWidth="1"/>
  </cols>
  <sheetData>
    <row r="1" ht="15">
      <c r="A1" t="s">
        <v>164</v>
      </c>
    </row>
    <row r="2" ht="15">
      <c r="A2" t="s">
        <v>165</v>
      </c>
    </row>
    <row r="3" ht="15">
      <c r="A3" t="s">
        <v>42</v>
      </c>
    </row>
    <row r="4" spans="2:66" ht="15">
      <c r="B4" s="10" t="s">
        <v>26</v>
      </c>
      <c r="I4" s="6" t="s">
        <v>21</v>
      </c>
      <c r="AJ4" s="2" t="s">
        <v>31</v>
      </c>
      <c r="BN4" s="7" t="s">
        <v>22</v>
      </c>
    </row>
    <row r="5" spans="36:66" ht="15">
      <c r="AJ5" t="s">
        <v>32</v>
      </c>
      <c r="BN5" t="s">
        <v>32</v>
      </c>
    </row>
    <row r="6" ht="15">
      <c r="A6" t="s">
        <v>40</v>
      </c>
    </row>
    <row r="7" spans="6:106" ht="15">
      <c r="F7" t="s">
        <v>38</v>
      </c>
      <c r="AH7" t="s">
        <v>34</v>
      </c>
      <c r="AP7" s="1"/>
      <c r="AQ7" s="1"/>
      <c r="AR7" s="1"/>
      <c r="AS7" s="1"/>
      <c r="AT7" s="1"/>
      <c r="AU7" s="1"/>
      <c r="AV7" s="1"/>
      <c r="AW7" s="1"/>
      <c r="AX7" s="1"/>
      <c r="AY7" s="1"/>
      <c r="AZ7" s="1"/>
      <c r="BA7" s="1"/>
      <c r="BB7" s="1"/>
      <c r="BC7" s="1"/>
      <c r="BD7" s="1"/>
      <c r="BE7" s="1"/>
      <c r="BF7" s="1"/>
      <c r="BG7" s="1"/>
      <c r="BH7" s="1"/>
      <c r="BI7" s="1"/>
      <c r="BJ7" s="1"/>
      <c r="BL7" t="s">
        <v>64</v>
      </c>
      <c r="CP7" t="s">
        <v>37</v>
      </c>
      <c r="DB7" t="s">
        <v>166</v>
      </c>
    </row>
    <row r="8" spans="94:108" ht="15">
      <c r="CP8" t="str">
        <f>TEXT(E$70,"0000")&amp;" reference values 1001-2020"</f>
        <v>BP21 reference values 1001-2020</v>
      </c>
      <c r="CR8" s="20">
        <v>28.4</v>
      </c>
      <c r="CS8" s="20">
        <v>27.3</v>
      </c>
      <c r="CT8" s="20">
        <v>30.6</v>
      </c>
      <c r="CU8" s="20">
        <v>0</v>
      </c>
      <c r="CV8" s="20">
        <v>30.7</v>
      </c>
      <c r="CW8" s="20">
        <v>30.9</v>
      </c>
      <c r="CX8" s="20">
        <v>27.7</v>
      </c>
      <c r="CY8" s="20">
        <v>28.6</v>
      </c>
      <c r="CZ8" s="20">
        <v>24.4</v>
      </c>
      <c r="DA8" s="20">
        <v>25.5</v>
      </c>
      <c r="DB8" s="20">
        <v>30.4</v>
      </c>
      <c r="DC8" s="20">
        <v>30.3</v>
      </c>
      <c r="DD8" s="20"/>
    </row>
    <row r="9" spans="2:107" ht="15.75" customHeight="1">
      <c r="B9" s="10" t="s">
        <v>19</v>
      </c>
      <c r="C9" s="10" t="s">
        <v>20</v>
      </c>
      <c r="D9" s="10" t="s">
        <v>27</v>
      </c>
      <c r="E9" s="10" t="s">
        <v>28</v>
      </c>
      <c r="F9" s="10" t="s">
        <v>9</v>
      </c>
      <c r="G9" t="s">
        <v>1</v>
      </c>
      <c r="H9" t="s">
        <v>0</v>
      </c>
      <c r="I9" s="6" t="s">
        <v>167</v>
      </c>
      <c r="J9" t="s">
        <v>10</v>
      </c>
      <c r="K9" s="6" t="s">
        <v>168</v>
      </c>
      <c r="L9" t="s">
        <v>10</v>
      </c>
      <c r="M9" s="6" t="s">
        <v>169</v>
      </c>
      <c r="N9" t="s">
        <v>10</v>
      </c>
      <c r="O9" s="6" t="s">
        <v>170</v>
      </c>
      <c r="P9" t="s">
        <v>10</v>
      </c>
      <c r="Q9" s="6" t="s">
        <v>171</v>
      </c>
      <c r="R9" t="s">
        <v>10</v>
      </c>
      <c r="S9" s="6" t="s">
        <v>172</v>
      </c>
      <c r="T9" t="s">
        <v>10</v>
      </c>
      <c r="U9" s="6" t="s">
        <v>173</v>
      </c>
      <c r="V9" t="s">
        <v>10</v>
      </c>
      <c r="W9" s="6" t="s">
        <v>174</v>
      </c>
      <c r="X9" t="s">
        <v>10</v>
      </c>
      <c r="Y9" s="6" t="s">
        <v>175</v>
      </c>
      <c r="Z9" t="s">
        <v>10</v>
      </c>
      <c r="AA9" s="6" t="s">
        <v>176</v>
      </c>
      <c r="AB9" t="s">
        <v>10</v>
      </c>
      <c r="AC9" s="6" t="s">
        <v>177</v>
      </c>
      <c r="AD9" t="s">
        <v>10</v>
      </c>
      <c r="AE9" s="6" t="s">
        <v>178</v>
      </c>
      <c r="AF9" t="s">
        <v>10</v>
      </c>
      <c r="AH9" t="s">
        <v>0</v>
      </c>
      <c r="AI9" t="s">
        <v>1</v>
      </c>
      <c r="AJ9" s="2" t="s">
        <v>3</v>
      </c>
      <c r="AK9" s="2" t="s">
        <v>4</v>
      </c>
      <c r="AL9" s="2" t="s">
        <v>16</v>
      </c>
      <c r="AM9" t="s">
        <v>67</v>
      </c>
      <c r="AO9" t="s">
        <v>68</v>
      </c>
      <c r="AQ9" t="s">
        <v>70</v>
      </c>
      <c r="AS9" t="s">
        <v>96</v>
      </c>
      <c r="AU9" t="s">
        <v>109</v>
      </c>
      <c r="AW9" t="s">
        <v>129</v>
      </c>
      <c r="AY9" t="s">
        <v>147</v>
      </c>
      <c r="BA9" t="s">
        <v>148</v>
      </c>
      <c r="BC9" t="s">
        <v>117</v>
      </c>
      <c r="BE9" t="s">
        <v>118</v>
      </c>
      <c r="BG9" t="s">
        <v>179</v>
      </c>
      <c r="BI9" t="s">
        <v>180</v>
      </c>
      <c r="BL9" t="s">
        <v>0</v>
      </c>
      <c r="BM9" t="s">
        <v>1</v>
      </c>
      <c r="BN9" s="7" t="s">
        <v>6</v>
      </c>
      <c r="BO9" s="7" t="s">
        <v>7</v>
      </c>
      <c r="BP9" s="7" t="s">
        <v>16</v>
      </c>
      <c r="BQ9" t="s">
        <v>67</v>
      </c>
      <c r="BS9" t="s">
        <v>68</v>
      </c>
      <c r="BU9" t="s">
        <v>70</v>
      </c>
      <c r="BW9" t="s">
        <v>96</v>
      </c>
      <c r="BY9" t="s">
        <v>109</v>
      </c>
      <c r="CA9" t="s">
        <v>110</v>
      </c>
      <c r="CC9" t="s">
        <v>147</v>
      </c>
      <c r="CE9" t="s">
        <v>148</v>
      </c>
      <c r="CG9" t="s">
        <v>117</v>
      </c>
      <c r="CI9" t="s">
        <v>118</v>
      </c>
      <c r="CK9" t="s">
        <v>179</v>
      </c>
      <c r="CM9" t="s">
        <v>180</v>
      </c>
      <c r="CP9" t="s">
        <v>0</v>
      </c>
      <c r="CQ9" t="s">
        <v>1</v>
      </c>
      <c r="CR9" t="s">
        <v>72</v>
      </c>
      <c r="CS9" t="s">
        <v>73</v>
      </c>
      <c r="CT9" t="s">
        <v>74</v>
      </c>
      <c r="CU9" t="s">
        <v>98</v>
      </c>
      <c r="CV9" t="s">
        <v>103</v>
      </c>
      <c r="CW9" t="s">
        <v>104</v>
      </c>
      <c r="CX9" t="s">
        <v>149</v>
      </c>
      <c r="CY9" t="s">
        <v>150</v>
      </c>
      <c r="CZ9" t="s">
        <v>151</v>
      </c>
      <c r="DA9" t="s">
        <v>152</v>
      </c>
      <c r="DB9" t="s">
        <v>181</v>
      </c>
      <c r="DC9" t="s">
        <v>182</v>
      </c>
    </row>
    <row r="10" spans="1:110" ht="1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t="s">
        <v>2</v>
      </c>
      <c r="AN10" s="13" t="s">
        <v>5</v>
      </c>
      <c r="AO10" s="13" t="s">
        <v>2</v>
      </c>
      <c r="AP10" s="13" t="s">
        <v>5</v>
      </c>
      <c r="AQ10" s="13" t="s">
        <v>2</v>
      </c>
      <c r="AR10" s="13" t="s">
        <v>5</v>
      </c>
      <c r="AS10" s="13" t="s">
        <v>2</v>
      </c>
      <c r="AT10" s="13" t="s">
        <v>5</v>
      </c>
      <c r="AU10" s="13" t="s">
        <v>2</v>
      </c>
      <c r="AV10" s="13" t="s">
        <v>5</v>
      </c>
      <c r="AW10" s="13"/>
      <c r="AX10" s="13"/>
      <c r="AY10" s="13" t="s">
        <v>2</v>
      </c>
      <c r="AZ10" s="13" t="s">
        <v>5</v>
      </c>
      <c r="BA10" s="13" t="s">
        <v>2</v>
      </c>
      <c r="BB10" s="13" t="s">
        <v>5</v>
      </c>
      <c r="BC10" s="13" t="s">
        <v>2</v>
      </c>
      <c r="BD10" s="13" t="s">
        <v>5</v>
      </c>
      <c r="BE10" s="13" t="s">
        <v>2</v>
      </c>
      <c r="BF10" s="13" t="s">
        <v>5</v>
      </c>
      <c r="BG10" s="13" t="s">
        <v>2</v>
      </c>
      <c r="BH10" s="13" t="s">
        <v>5</v>
      </c>
      <c r="BI10" s="13" t="s">
        <v>2</v>
      </c>
      <c r="BJ10" s="13" t="s">
        <v>5</v>
      </c>
      <c r="BK10" s="13"/>
      <c r="BL10" s="13"/>
      <c r="BM10" s="13"/>
      <c r="BN10" s="13"/>
      <c r="BO10" s="13"/>
      <c r="BP10" s="13"/>
      <c r="BQ10" s="13" t="s">
        <v>5</v>
      </c>
      <c r="BR10" s="13" t="s">
        <v>8</v>
      </c>
      <c r="BS10" s="13" t="s">
        <v>5</v>
      </c>
      <c r="BT10" s="13" t="s">
        <v>8</v>
      </c>
      <c r="BU10" s="13" t="s">
        <v>5</v>
      </c>
      <c r="BV10" s="13" t="s">
        <v>8</v>
      </c>
      <c r="BW10" s="13" t="s">
        <v>5</v>
      </c>
      <c r="BX10" s="13" t="s">
        <v>8</v>
      </c>
      <c r="BY10" s="13" t="s">
        <v>5</v>
      </c>
      <c r="BZ10" s="13" t="s">
        <v>8</v>
      </c>
      <c r="CA10" s="13" t="s">
        <v>5</v>
      </c>
      <c r="CB10" s="13" t="s">
        <v>8</v>
      </c>
      <c r="CC10" s="13" t="s">
        <v>5</v>
      </c>
      <c r="CD10" s="13" t="s">
        <v>8</v>
      </c>
      <c r="CE10" s="13" t="s">
        <v>5</v>
      </c>
      <c r="CF10" s="13" t="s">
        <v>8</v>
      </c>
      <c r="CG10" s="13" t="s">
        <v>5</v>
      </c>
      <c r="CH10" s="13" t="s">
        <v>8</v>
      </c>
      <c r="CI10" s="13" t="s">
        <v>5</v>
      </c>
      <c r="CJ10" s="13" t="s">
        <v>8</v>
      </c>
      <c r="CK10" s="13" t="s">
        <v>5</v>
      </c>
      <c r="CL10" s="13" t="s">
        <v>8</v>
      </c>
      <c r="CM10" s="13" t="s">
        <v>5</v>
      </c>
      <c r="CN10" s="13" t="s">
        <v>8</v>
      </c>
      <c r="CR10" t="s">
        <v>23</v>
      </c>
      <c r="CS10" t="s">
        <v>23</v>
      </c>
      <c r="CT10" t="s">
        <v>23</v>
      </c>
      <c r="DD10" t="s">
        <v>54</v>
      </c>
      <c r="DE10" t="s">
        <v>58</v>
      </c>
      <c r="DF10" s="1" t="s">
        <v>43</v>
      </c>
    </row>
    <row r="11" spans="1:114" ht="15">
      <c r="A11" s="15"/>
      <c r="B11" s="10"/>
      <c r="C11" s="10"/>
      <c r="D11" s="10"/>
      <c r="E11" s="10"/>
      <c r="F11" s="10"/>
      <c r="G11" s="15"/>
      <c r="H11" s="15"/>
      <c r="I11" s="18"/>
      <c r="J11" s="16"/>
      <c r="K11" s="18"/>
      <c r="L11" s="16"/>
      <c r="M11" s="18"/>
      <c r="N11" s="16"/>
      <c r="O11" s="18"/>
      <c r="P11" s="16"/>
      <c r="Q11" s="18"/>
      <c r="R11" s="16"/>
      <c r="S11" s="18"/>
      <c r="T11" s="16"/>
      <c r="U11" s="18"/>
      <c r="V11" s="16"/>
      <c r="W11" s="18"/>
      <c r="X11" s="16"/>
      <c r="Y11" s="18"/>
      <c r="Z11" s="16"/>
      <c r="AA11" s="18"/>
      <c r="AB11" s="16"/>
      <c r="AC11" s="18"/>
      <c r="AD11" s="16"/>
      <c r="AE11" s="18"/>
      <c r="AF11" s="16"/>
      <c r="AG11" s="15"/>
      <c r="AH11" s="15"/>
      <c r="AI11" s="15"/>
      <c r="AJ11" s="3"/>
      <c r="AK11" s="3"/>
      <c r="AL11" s="3"/>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15"/>
      <c r="BL11" s="15"/>
      <c r="BM11" s="16"/>
      <c r="BN11" s="8"/>
      <c r="BO11" s="8"/>
      <c r="BP11" s="8"/>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Q11" s="1"/>
      <c r="CR11" s="20"/>
      <c r="CS11" s="20"/>
      <c r="CT11" s="20"/>
      <c r="CU11" s="20"/>
      <c r="CV11" s="20"/>
      <c r="CW11" s="20"/>
      <c r="CX11" s="20"/>
      <c r="CY11" s="20"/>
      <c r="CZ11" s="20"/>
      <c r="DA11" s="20"/>
      <c r="DB11" s="20"/>
      <c r="DC11" s="20"/>
      <c r="DD11" s="23"/>
      <c r="DE11" s="20"/>
      <c r="DF11" s="20"/>
      <c r="DG11" s="20"/>
      <c r="DH11" s="20"/>
      <c r="DI11" s="20"/>
      <c r="DJ11" s="20"/>
    </row>
    <row r="12" spans="1:114" ht="15">
      <c r="A12" s="15" t="s">
        <v>183</v>
      </c>
      <c r="B12" s="10">
        <v>59491</v>
      </c>
      <c r="C12" s="10">
        <v>59498</v>
      </c>
      <c r="D12" s="10" t="s">
        <v>65</v>
      </c>
      <c r="E12" s="10" t="s">
        <v>115</v>
      </c>
      <c r="F12" s="10" t="s">
        <v>44</v>
      </c>
      <c r="G12" s="15" t="str">
        <f>TEXT(B12,"00000")&amp;"-"&amp;TEXT(C12,"00000")</f>
        <v>59491-59498</v>
      </c>
      <c r="H12" s="15" t="str">
        <f>TEXT(D12,"0000")&amp;"-"&amp;TEXT(E12,"0000")</f>
        <v>BP1J-NISG</v>
      </c>
      <c r="I12" s="18">
        <v>866.86</v>
      </c>
      <c r="J12" s="16">
        <v>0.1</v>
      </c>
      <c r="K12" s="18">
        <v>868.35</v>
      </c>
      <c r="L12" s="16">
        <v>0.1</v>
      </c>
      <c r="M12" s="18">
        <v>865.88</v>
      </c>
      <c r="N12" s="16">
        <v>0.1</v>
      </c>
      <c r="O12" s="18">
        <v>867.52</v>
      </c>
      <c r="P12" s="16">
        <v>0.1</v>
      </c>
      <c r="Q12" s="18">
        <v>865.39</v>
      </c>
      <c r="R12" s="16">
        <v>0.1</v>
      </c>
      <c r="S12" s="18">
        <v>875.69</v>
      </c>
      <c r="T12" s="16">
        <v>0.1</v>
      </c>
      <c r="U12" s="18">
        <v>880.43</v>
      </c>
      <c r="V12" s="16">
        <v>0.5</v>
      </c>
      <c r="W12" s="18">
        <v>877.17</v>
      </c>
      <c r="X12" s="16">
        <v>0.2</v>
      </c>
      <c r="Y12" s="18"/>
      <c r="Z12" s="16"/>
      <c r="AA12" s="18"/>
      <c r="AB12" s="16"/>
      <c r="AC12" s="18"/>
      <c r="AD12" s="16"/>
      <c r="AE12" s="18"/>
      <c r="AF12" s="16"/>
      <c r="AG12" s="15"/>
      <c r="AH12" s="15" t="str">
        <f aca="true" t="shared" si="0" ref="AH12:AH25">H12</f>
        <v>BP1J-NISG</v>
      </c>
      <c r="AI12" s="15" t="str">
        <f aca="true" t="shared" si="1" ref="AI12:AI25">TEXT(B12,"00000")&amp;"-"&amp;TEXT(C12,"00000")</f>
        <v>59491-59498</v>
      </c>
      <c r="AJ12" s="3">
        <v>605.4</v>
      </c>
      <c r="AK12" s="3">
        <v>1592.2</v>
      </c>
      <c r="AL12" s="3"/>
      <c r="AM12" s="21">
        <f aca="true" t="shared" si="2" ref="AM12:AM17">I12</f>
        <v>866.86</v>
      </c>
      <c r="AN12" s="21">
        <f aca="true" t="shared" si="3" ref="AN12:AN23">AM12+$AJ12-$AK12</f>
        <v>-119.94000000000005</v>
      </c>
      <c r="AO12" s="21">
        <f aca="true" t="shared" si="4" ref="AO12:AO17">K12</f>
        <v>868.35</v>
      </c>
      <c r="AP12" s="21">
        <f aca="true" t="shared" si="5" ref="AP12:AP23">AO12+$AJ12-$AK12</f>
        <v>-118.45000000000005</v>
      </c>
      <c r="AQ12" s="21">
        <f aca="true" t="shared" si="6" ref="AQ12:AQ17">M12</f>
        <v>865.88</v>
      </c>
      <c r="AR12" s="21">
        <f aca="true" t="shared" si="7" ref="AR12:AR17">AQ12+$AJ12-$AK12</f>
        <v>-120.92000000000007</v>
      </c>
      <c r="AS12" s="21">
        <f>O12</f>
        <v>867.52</v>
      </c>
      <c r="AT12" s="21">
        <f>AS12+$AJ12-$AK12</f>
        <v>-119.27999999999997</v>
      </c>
      <c r="AU12" s="21">
        <f>Q12</f>
        <v>865.39</v>
      </c>
      <c r="AV12" s="21">
        <f>AU12+$AJ12-$AK12</f>
        <v>-121.41000000000008</v>
      </c>
      <c r="AW12" s="21">
        <f>S12</f>
        <v>875.69</v>
      </c>
      <c r="AX12" s="21">
        <f>AW12+$AJ12-$AK12</f>
        <v>-111.1099999999999</v>
      </c>
      <c r="AY12" s="21">
        <f>U12</f>
        <v>880.43</v>
      </c>
      <c r="AZ12" s="21">
        <f>AY12+$AJ12-$AK12</f>
        <v>-106.37000000000012</v>
      </c>
      <c r="BA12" s="21">
        <f>W12</f>
        <v>877.17</v>
      </c>
      <c r="BB12" s="21">
        <f>BA12+$AJ12-$AK12</f>
        <v>-109.63000000000011</v>
      </c>
      <c r="BC12" s="21"/>
      <c r="BD12" s="21"/>
      <c r="BE12" s="21"/>
      <c r="BF12" s="21"/>
      <c r="BG12" s="21"/>
      <c r="BH12" s="21"/>
      <c r="BI12" s="21"/>
      <c r="BJ12" s="21"/>
      <c r="BK12" s="15"/>
      <c r="BL12" s="15" t="str">
        <f>TEXT(E12,"0000")&amp;"-"&amp;TEXT(E$70,"0000")&amp;" via "&amp;TEXT(D$70,"0000")</f>
        <v>NISG-BP21 via BP1J</v>
      </c>
      <c r="BM12" s="16">
        <f aca="true" t="shared" si="8" ref="BM12:BM25">2014+(B12+C12-2*56658)/730</f>
        <v>2021.7712328767122</v>
      </c>
      <c r="BN12" s="8">
        <v>298.5</v>
      </c>
      <c r="BO12" s="8">
        <v>140.8</v>
      </c>
      <c r="BP12" s="8"/>
      <c r="BQ12" s="21">
        <f>AN$70-AN12</f>
        <v>180.45500000000004</v>
      </c>
      <c r="BR12" s="21">
        <f aca="true" t="shared" si="9" ref="BR12:BR17">BQ12-$BN12+$BO12</f>
        <v>22.755000000000052</v>
      </c>
      <c r="BS12" s="21">
        <f>AP$70-AP12</f>
        <v>179.85500000000005</v>
      </c>
      <c r="BT12" s="21">
        <f aca="true" t="shared" si="10" ref="BT12:BT17">BS12-$BN12+$BO12</f>
        <v>22.155000000000058</v>
      </c>
      <c r="BU12" s="21">
        <f>AR$70-AR12</f>
        <v>180.6400000000001</v>
      </c>
      <c r="BV12" s="21">
        <f aca="true" t="shared" si="11" ref="BV12:BV17">BU12-$BN12+$BO12</f>
        <v>22.94000000000011</v>
      </c>
      <c r="BW12" s="21"/>
      <c r="BX12" s="21"/>
      <c r="BY12" s="21">
        <f>AV$70-AV12</f>
        <v>180.53500000000008</v>
      </c>
      <c r="BZ12" s="21">
        <f>BY12-$BN12+$BO12</f>
        <v>22.835000000000093</v>
      </c>
      <c r="CA12" s="21">
        <f>AX$70-AX12</f>
        <v>180.0549999999999</v>
      </c>
      <c r="CB12" s="21">
        <f>CA12-$BN12+$BO12</f>
        <v>22.354999999999905</v>
      </c>
      <c r="CC12" s="21">
        <f>AZ$70-AZ12</f>
        <v>179.52000000000012</v>
      </c>
      <c r="CD12" s="21">
        <f>CC12-$BN12+$BO12</f>
        <v>21.820000000000135</v>
      </c>
      <c r="CE12" s="21">
        <f>BB$70-BB12</f>
        <v>180.74500000000012</v>
      </c>
      <c r="CF12" s="21">
        <f>CE12-$BN12+$BO12</f>
        <v>23.04500000000013</v>
      </c>
      <c r="CG12" s="21"/>
      <c r="CH12" s="21"/>
      <c r="CI12" s="21"/>
      <c r="CJ12" s="21"/>
      <c r="CK12" s="21"/>
      <c r="CL12" s="21"/>
      <c r="CM12" s="21"/>
      <c r="CN12" s="21"/>
      <c r="CP12" t="str">
        <f>TEXT(E12,"0000")&amp;" wrt "&amp;TEXT(E$70,"0000")&amp;" via "&amp;TEXT(D$70,"0000")</f>
        <v>NISG wrt BP21 via BP1J</v>
      </c>
      <c r="CQ12" s="1">
        <f aca="true" t="shared" si="12" ref="CQ12:CQ25">BM12</f>
        <v>2021.7712328767122</v>
      </c>
      <c r="CR12" s="20">
        <f aca="true" t="shared" si="13" ref="CR12:CR17">BR12+CR$8+$DE12</f>
        <v>51.15500000000005</v>
      </c>
      <c r="CS12" s="20">
        <f aca="true" t="shared" si="14" ref="CS12:CS17">BT12+CS$8+DE12</f>
        <v>49.455000000000055</v>
      </c>
      <c r="CT12" s="20">
        <f aca="true" t="shared" si="15" ref="CT12:CT17">BV12+CT$8+DE12</f>
        <v>53.54000000000011</v>
      </c>
      <c r="CU12" s="20"/>
      <c r="CV12" s="20">
        <f>BZ12+CV$8+$DE12</f>
        <v>53.535000000000096</v>
      </c>
      <c r="CW12" s="20">
        <f>CB12+CW$8+$DE12</f>
        <v>53.2549999999999</v>
      </c>
      <c r="CX12" s="20">
        <f>CD12+CX$8+$DE12</f>
        <v>49.52000000000014</v>
      </c>
      <c r="CY12" s="20">
        <f>CF12+CY$8+$DE12</f>
        <v>51.64500000000013</v>
      </c>
      <c r="CZ12" s="20"/>
      <c r="DA12" s="20"/>
      <c r="DB12" s="20"/>
      <c r="DC12" s="20"/>
      <c r="DD12" s="23" t="s">
        <v>107</v>
      </c>
      <c r="DE12" s="20"/>
      <c r="DF12" s="20">
        <f aca="true" t="shared" si="16" ref="DF12:DF25">2.545*CR12-1.545*CS12+BN12-AK12-DE12</f>
        <v>-1239.9185</v>
      </c>
      <c r="DG12" s="20"/>
      <c r="DH12" s="20"/>
      <c r="DI12" s="20"/>
      <c r="DJ12" s="20"/>
    </row>
    <row r="13" spans="1:114" ht="15">
      <c r="A13" s="15"/>
      <c r="B13" s="10">
        <v>59491</v>
      </c>
      <c r="C13" s="10">
        <v>59498</v>
      </c>
      <c r="D13" s="10" t="s">
        <v>111</v>
      </c>
      <c r="E13" s="10" t="s">
        <v>115</v>
      </c>
      <c r="F13" s="10" t="s">
        <v>44</v>
      </c>
      <c r="G13" s="15" t="str">
        <f aca="true" t="shared" si="17" ref="G13:G23">TEXT(B13,"00000")&amp;"-"&amp;TEXT(C13,"00000")</f>
        <v>59491-59498</v>
      </c>
      <c r="H13" s="15" t="str">
        <f aca="true" t="shared" si="18" ref="H13:H23">TEXT(D13,"0000")&amp;"-"&amp;TEXT(E13,"0000")</f>
        <v>BP25-NISG</v>
      </c>
      <c r="I13" s="18">
        <v>988.09</v>
      </c>
      <c r="J13" s="16">
        <v>0.1</v>
      </c>
      <c r="K13" s="18">
        <v>994</v>
      </c>
      <c r="L13" s="16">
        <v>0.1</v>
      </c>
      <c r="M13" s="18">
        <v>986.76</v>
      </c>
      <c r="N13" s="16">
        <v>0.1</v>
      </c>
      <c r="O13" s="18">
        <v>992.88</v>
      </c>
      <c r="P13" s="16">
        <v>0.1</v>
      </c>
      <c r="Q13" s="18">
        <v>986.27</v>
      </c>
      <c r="R13" s="16">
        <v>0.1</v>
      </c>
      <c r="S13" s="18">
        <v>992.59</v>
      </c>
      <c r="T13" s="16">
        <v>0.1</v>
      </c>
      <c r="U13" s="18">
        <v>991.17</v>
      </c>
      <c r="V13" s="16">
        <v>0.2</v>
      </c>
      <c r="W13" s="18">
        <v>995.26</v>
      </c>
      <c r="X13" s="16">
        <v>0.1</v>
      </c>
      <c r="Y13" s="18">
        <v>995.09</v>
      </c>
      <c r="Z13" s="16">
        <v>0.2</v>
      </c>
      <c r="AA13" s="18">
        <v>995.84</v>
      </c>
      <c r="AB13" s="16">
        <v>0.3</v>
      </c>
      <c r="AC13" s="18">
        <v>985.99</v>
      </c>
      <c r="AD13" s="16">
        <v>0.2</v>
      </c>
      <c r="AE13" s="18">
        <v>992.46</v>
      </c>
      <c r="AF13" s="16">
        <v>0.2</v>
      </c>
      <c r="AG13" s="15"/>
      <c r="AH13" s="15" t="str">
        <f t="shared" si="0"/>
        <v>BP25-NISG</v>
      </c>
      <c r="AI13" s="15" t="str">
        <f t="shared" si="1"/>
        <v>59491-59498</v>
      </c>
      <c r="AJ13" s="3">
        <v>466.5</v>
      </c>
      <c r="AK13" s="3">
        <v>1592.2</v>
      </c>
      <c r="AL13" s="3"/>
      <c r="AM13" s="21">
        <f t="shared" si="2"/>
        <v>988.09</v>
      </c>
      <c r="AN13" s="21">
        <f t="shared" si="3"/>
        <v>-137.6099999999999</v>
      </c>
      <c r="AO13" s="21">
        <f t="shared" si="4"/>
        <v>994</v>
      </c>
      <c r="AP13" s="21">
        <f t="shared" si="5"/>
        <v>-131.70000000000005</v>
      </c>
      <c r="AQ13" s="21">
        <f t="shared" si="6"/>
        <v>986.76</v>
      </c>
      <c r="AR13" s="21">
        <f t="shared" si="7"/>
        <v>-138.94000000000005</v>
      </c>
      <c r="AS13" s="21">
        <f>O13</f>
        <v>992.88</v>
      </c>
      <c r="AT13" s="21">
        <f>AS13+$AJ13-$AK13</f>
        <v>-132.81999999999994</v>
      </c>
      <c r="AU13" s="21">
        <f>Q13</f>
        <v>986.27</v>
      </c>
      <c r="AV13" s="21">
        <f>AU13+$AJ13-$AK13</f>
        <v>-139.43000000000006</v>
      </c>
      <c r="AW13" s="21">
        <f>S13</f>
        <v>992.59</v>
      </c>
      <c r="AX13" s="21">
        <f>AW13+$AJ13-$AK13</f>
        <v>-133.1099999999999</v>
      </c>
      <c r="AY13" s="21">
        <f>U13</f>
        <v>991.17</v>
      </c>
      <c r="AZ13" s="21">
        <f>AY13+$AJ13-$AK13</f>
        <v>-134.52999999999997</v>
      </c>
      <c r="BA13" s="21">
        <f>W13</f>
        <v>995.26</v>
      </c>
      <c r="BB13" s="21">
        <f>BA13+$AJ13-$AK13</f>
        <v>-130.44000000000005</v>
      </c>
      <c r="BC13" s="21">
        <f>Y13</f>
        <v>995.09</v>
      </c>
      <c r="BD13" s="21">
        <f>BC13+$AJ13-$AK13</f>
        <v>-130.6099999999999</v>
      </c>
      <c r="BE13" s="21">
        <f>AA13</f>
        <v>995.84</v>
      </c>
      <c r="BF13" s="21">
        <f>BE13+$AJ13-$AK13</f>
        <v>-129.8599999999999</v>
      </c>
      <c r="BG13" s="21"/>
      <c r="BH13" s="21"/>
      <c r="BI13" s="21"/>
      <c r="BJ13" s="21"/>
      <c r="BK13" s="15"/>
      <c r="BL13" s="15" t="str">
        <f>TEXT(E13,"0000")&amp;"-"&amp;TEXT(E$70,"0000")&amp;" via "&amp;TEXT(D$79,"0000")</f>
        <v>NISG-BP21 via BP25</v>
      </c>
      <c r="BM13" s="16">
        <f t="shared" si="8"/>
        <v>2021.7712328767122</v>
      </c>
      <c r="BN13" s="8">
        <v>298.5</v>
      </c>
      <c r="BO13" s="8">
        <v>140.8</v>
      </c>
      <c r="BP13" s="8"/>
      <c r="BQ13" s="21">
        <f>AN$79-AN13</f>
        <v>159.7949999999999</v>
      </c>
      <c r="BR13" s="21">
        <f t="shared" si="9"/>
        <v>2.0949999999999136</v>
      </c>
      <c r="BS13" s="21">
        <f>AP$79-AP13</f>
        <v>159.44500000000005</v>
      </c>
      <c r="BT13" s="21">
        <f t="shared" si="10"/>
        <v>1.7450000000000614</v>
      </c>
      <c r="BU13" s="21">
        <f>AR$79-AR13</f>
        <v>159.77000000000007</v>
      </c>
      <c r="BV13" s="21">
        <f t="shared" si="11"/>
        <v>2.0700000000000784</v>
      </c>
      <c r="BW13" s="21"/>
      <c r="BX13" s="21"/>
      <c r="BY13" s="21">
        <f>AV$79-AV13</f>
        <v>159.86500000000007</v>
      </c>
      <c r="BZ13" s="21">
        <f>BY13-$BN13+$BO13</f>
        <v>2.1650000000000773</v>
      </c>
      <c r="CA13" s="21">
        <f>AX$79-AX13</f>
        <v>159.58999999999992</v>
      </c>
      <c r="CB13" s="21">
        <f>CA13-$BN13+$BO13</f>
        <v>1.8899999999999295</v>
      </c>
      <c r="CC13" s="21">
        <f>AZ$79-AZ13</f>
        <v>158.77499999999998</v>
      </c>
      <c r="CD13" s="21">
        <f>CC13-$BN13+$BO13</f>
        <v>1.0749999999999886</v>
      </c>
      <c r="CE13" s="21">
        <f>BB$79-BB13</f>
        <v>160.13500000000005</v>
      </c>
      <c r="CF13" s="21">
        <f>CE13-$BN13+$BO13</f>
        <v>2.435000000000059</v>
      </c>
      <c r="CG13" s="21">
        <f>BD$79-BD13</f>
        <v>159.5249999999999</v>
      </c>
      <c r="CH13" s="21">
        <f>CG13-$BN13+$BO13</f>
        <v>1.8249999999999034</v>
      </c>
      <c r="CI13" s="21">
        <f>BF$79-BF13</f>
        <v>158.9549999999999</v>
      </c>
      <c r="CJ13" s="21">
        <f>CI13-$BN13+$BO13</f>
        <v>1.2549999999999102</v>
      </c>
      <c r="CK13" s="21"/>
      <c r="CL13" s="21"/>
      <c r="CM13" s="21"/>
      <c r="CN13" s="21"/>
      <c r="CP13" t="str">
        <f>TEXT(E13,"0000")&amp;" wrt "&amp;TEXT(E$70,"0000")&amp;" via "&amp;TEXT(D$79,"0000")</f>
        <v>NISG wrt BP21 via BP25</v>
      </c>
      <c r="CQ13" s="1">
        <f t="shared" si="12"/>
        <v>2021.7712328767122</v>
      </c>
      <c r="CR13" s="20">
        <f t="shared" si="13"/>
        <v>30.494999999999912</v>
      </c>
      <c r="CS13" s="20">
        <f t="shared" si="14"/>
        <v>29.045000000000062</v>
      </c>
      <c r="CT13" s="20">
        <f t="shared" si="15"/>
        <v>32.67000000000008</v>
      </c>
      <c r="CU13" s="20"/>
      <c r="CV13" s="20">
        <f>BZ13+CV$8+$DE13</f>
        <v>32.86500000000008</v>
      </c>
      <c r="CW13" s="20">
        <f>CB13+CW$8+$DE13</f>
        <v>32.78999999999993</v>
      </c>
      <c r="CX13" s="20">
        <f>CD13+CX$8+$DE13</f>
        <v>28.774999999999988</v>
      </c>
      <c r="CY13" s="20">
        <f>CF13+CY$8+$DE13</f>
        <v>31.03500000000006</v>
      </c>
      <c r="CZ13" s="20">
        <f>CH13+CZ$8+$DE13</f>
        <v>26.224999999999902</v>
      </c>
      <c r="DA13" s="20">
        <f>CJ13+DA$8+$DE13</f>
        <v>26.75499999999991</v>
      </c>
      <c r="DB13" s="20"/>
      <c r="DC13" s="20"/>
      <c r="DD13" s="23" t="s">
        <v>107</v>
      </c>
      <c r="DE13" s="20"/>
      <c r="DF13" s="20">
        <f t="shared" si="16"/>
        <v>-1260.9647500000003</v>
      </c>
      <c r="DG13" s="20"/>
      <c r="DH13" s="20"/>
      <c r="DI13" s="20"/>
      <c r="DJ13" s="20"/>
    </row>
    <row r="14" spans="1:114" ht="15">
      <c r="A14" s="15" t="s">
        <v>184</v>
      </c>
      <c r="B14" s="10">
        <v>59491</v>
      </c>
      <c r="C14" s="10">
        <v>59492</v>
      </c>
      <c r="D14" s="10" t="s">
        <v>65</v>
      </c>
      <c r="E14" s="10" t="s">
        <v>115</v>
      </c>
      <c r="F14" s="10" t="s">
        <v>44</v>
      </c>
      <c r="G14" s="15" t="str">
        <f>TEXT(B14,"00000")&amp;"-"&amp;TEXT(C14,"00000")</f>
        <v>59491-59492</v>
      </c>
      <c r="H14" s="15" t="str">
        <f>TEXT(D14,"0000")&amp;"-"&amp;TEXT(E14,"0000")</f>
        <v>BP1J-NISG</v>
      </c>
      <c r="I14" s="18">
        <v>886.92</v>
      </c>
      <c r="J14" s="16">
        <v>0.1</v>
      </c>
      <c r="K14" s="18">
        <v>888.41</v>
      </c>
      <c r="L14" s="16">
        <v>0.1</v>
      </c>
      <c r="M14" s="18">
        <v>885.93</v>
      </c>
      <c r="N14" s="16">
        <v>0.1</v>
      </c>
      <c r="O14" s="18">
        <v>887.58</v>
      </c>
      <c r="P14" s="16">
        <v>0.1</v>
      </c>
      <c r="Q14" s="18">
        <v>885.47</v>
      </c>
      <c r="R14" s="16">
        <v>0.1</v>
      </c>
      <c r="S14" s="18">
        <v>895.77</v>
      </c>
      <c r="T14" s="16">
        <v>0.1</v>
      </c>
      <c r="U14" s="18">
        <v>900.51</v>
      </c>
      <c r="V14" s="16">
        <v>0.5</v>
      </c>
      <c r="W14" s="18">
        <v>897.23</v>
      </c>
      <c r="X14" s="16">
        <v>0.2</v>
      </c>
      <c r="Y14" s="18"/>
      <c r="Z14" s="16"/>
      <c r="AA14" s="18"/>
      <c r="AB14" s="16"/>
      <c r="AC14" s="18"/>
      <c r="AD14" s="16"/>
      <c r="AE14" s="18"/>
      <c r="AF14" s="16"/>
      <c r="AG14" s="15"/>
      <c r="AH14" s="15" t="str">
        <f>H14</f>
        <v>BP1J-NISG</v>
      </c>
      <c r="AI14" s="15" t="str">
        <f>TEXT(B14,"00000")&amp;"-"&amp;TEXT(C14,"00000")</f>
        <v>59491-59492</v>
      </c>
      <c r="AJ14" s="3">
        <v>605.4</v>
      </c>
      <c r="AK14" s="3">
        <v>1592.2</v>
      </c>
      <c r="AL14" s="3"/>
      <c r="AM14" s="21">
        <f>I14</f>
        <v>886.92</v>
      </c>
      <c r="AN14" s="21">
        <f t="shared" si="3"/>
        <v>-99.88000000000011</v>
      </c>
      <c r="AO14" s="21">
        <f>K14</f>
        <v>888.41</v>
      </c>
      <c r="AP14" s="21">
        <f t="shared" si="5"/>
        <v>-98.3900000000001</v>
      </c>
      <c r="AQ14" s="21">
        <f>M14</f>
        <v>885.93</v>
      </c>
      <c r="AR14" s="21">
        <f>AQ14+$AJ14-$AK14</f>
        <v>-100.87000000000012</v>
      </c>
      <c r="AS14" s="21">
        <f>O14</f>
        <v>887.58</v>
      </c>
      <c r="AT14" s="21">
        <f>AS14+$AJ14-$AK14</f>
        <v>-99.22000000000003</v>
      </c>
      <c r="AU14" s="21">
        <f>Q14</f>
        <v>885.47</v>
      </c>
      <c r="AV14" s="21">
        <f>AU14+$AJ14-$AK14</f>
        <v>-101.33000000000015</v>
      </c>
      <c r="AW14" s="21">
        <f>S14</f>
        <v>895.77</v>
      </c>
      <c r="AX14" s="21">
        <f>AW14+$AJ14-$AK14</f>
        <v>-91.02999999999997</v>
      </c>
      <c r="AY14" s="21">
        <f>U14</f>
        <v>900.51</v>
      </c>
      <c r="AZ14" s="21">
        <f>AY14+$AJ14-$AK14</f>
        <v>-86.29000000000019</v>
      </c>
      <c r="BA14" s="21">
        <f>W14</f>
        <v>897.23</v>
      </c>
      <c r="BB14" s="21">
        <f>BA14+$AJ14-$AK14</f>
        <v>-89.56999999999994</v>
      </c>
      <c r="BC14" s="21"/>
      <c r="BD14" s="21"/>
      <c r="BE14" s="21"/>
      <c r="BF14" s="21"/>
      <c r="BG14" s="21"/>
      <c r="BH14" s="21"/>
      <c r="BI14" s="21"/>
      <c r="BJ14" s="21"/>
      <c r="BK14" s="15"/>
      <c r="BL14" s="15" t="str">
        <f>TEXT(E14,"0000")&amp;"-"&amp;TEXT(E$70,"0000")&amp;" via "&amp;TEXT(D$70,"0000")</f>
        <v>NISG-BP21 via BP1J</v>
      </c>
      <c r="BM14" s="16">
        <f>2014+(B14+C14-2*56658)/730</f>
        <v>2021.7630136986302</v>
      </c>
      <c r="BN14" s="8">
        <v>298.5</v>
      </c>
      <c r="BO14" s="8">
        <v>140.8</v>
      </c>
      <c r="BP14" s="8"/>
      <c r="BQ14" s="21">
        <f>AN$70-AN14</f>
        <v>160.3950000000001</v>
      </c>
      <c r="BR14" s="21">
        <f>BQ14-$BN14+$BO14</f>
        <v>2.695000000000107</v>
      </c>
      <c r="BS14" s="21">
        <f>AP$70-AP14</f>
        <v>159.7950000000001</v>
      </c>
      <c r="BT14" s="21">
        <f>BS14-$BN14+$BO14</f>
        <v>2.0950000000001125</v>
      </c>
      <c r="BU14" s="21">
        <f>AR$70-AR14</f>
        <v>160.59000000000015</v>
      </c>
      <c r="BV14" s="21">
        <f>BU14-$BN14+$BO14</f>
        <v>2.890000000000157</v>
      </c>
      <c r="BW14" s="21"/>
      <c r="BX14" s="21"/>
      <c r="BY14" s="21">
        <f>AV$70-AV14</f>
        <v>160.45500000000015</v>
      </c>
      <c r="BZ14" s="21">
        <f>BY14-$BN14+$BO14</f>
        <v>2.755000000000166</v>
      </c>
      <c r="CA14" s="21">
        <f>AX$70-AX14</f>
        <v>159.97499999999997</v>
      </c>
      <c r="CB14" s="21">
        <f>CA14-$BN14+$BO14</f>
        <v>2.2749999999999773</v>
      </c>
      <c r="CC14" s="21">
        <f>AZ$70-AZ14</f>
        <v>159.4400000000002</v>
      </c>
      <c r="CD14" s="21">
        <f>CC14-$BN14+$BO14</f>
        <v>1.740000000000208</v>
      </c>
      <c r="CE14" s="21">
        <f>BB$70-BB14</f>
        <v>160.68499999999995</v>
      </c>
      <c r="CF14" s="21">
        <f>CE14-$BN14+$BO14</f>
        <v>2.984999999999957</v>
      </c>
      <c r="CG14" s="21"/>
      <c r="CH14" s="21"/>
      <c r="CI14" s="21"/>
      <c r="CJ14" s="21"/>
      <c r="CK14" s="21"/>
      <c r="CL14" s="21"/>
      <c r="CM14" s="21"/>
      <c r="CN14" s="21"/>
      <c r="CP14" t="str">
        <f>TEXT(E14,"0000")&amp;" wrt "&amp;TEXT(E$70,"0000")&amp;" via "&amp;TEXT(D$70,"0000")</f>
        <v>NISG wrt BP21 via BP1J</v>
      </c>
      <c r="CQ14" s="1">
        <f>BM14</f>
        <v>2021.7630136986302</v>
      </c>
      <c r="CR14" s="20">
        <f>BR14+CR$8+$DE14</f>
        <v>31.095000000000105</v>
      </c>
      <c r="CS14" s="20">
        <f>BT14+CS$8+DE14</f>
        <v>29.395000000000113</v>
      </c>
      <c r="CT14" s="20">
        <f>BV14+CT$8+DE14</f>
        <v>33.49000000000016</v>
      </c>
      <c r="CU14" s="20"/>
      <c r="CV14" s="20">
        <f>BZ14+CV$8+$DE14</f>
        <v>33.45500000000017</v>
      </c>
      <c r="CW14" s="20">
        <f>CB14+CW$8+$DE14</f>
        <v>33.174999999999976</v>
      </c>
      <c r="CX14" s="20">
        <f>CD14+CX$8+$DE14</f>
        <v>29.440000000000207</v>
      </c>
      <c r="CY14" s="20">
        <f>CF14+CY$8+$DE14</f>
        <v>31.584999999999958</v>
      </c>
      <c r="CZ14" s="20"/>
      <c r="DA14" s="20"/>
      <c r="DB14" s="20"/>
      <c r="DC14" s="20"/>
      <c r="DD14" s="23" t="s">
        <v>185</v>
      </c>
      <c r="DE14" s="20"/>
      <c r="DF14" s="20"/>
      <c r="DG14" s="20"/>
      <c r="DH14" s="20"/>
      <c r="DI14" s="20"/>
      <c r="DJ14" s="20"/>
    </row>
    <row r="15" spans="1:114" ht="15">
      <c r="A15" s="15" t="s">
        <v>183</v>
      </c>
      <c r="B15" s="10">
        <v>59494</v>
      </c>
      <c r="C15" s="10">
        <v>59498</v>
      </c>
      <c r="D15" s="10" t="s">
        <v>65</v>
      </c>
      <c r="E15" s="10" t="s">
        <v>44</v>
      </c>
      <c r="F15" s="10" t="s">
        <v>44</v>
      </c>
      <c r="G15" s="15" t="str">
        <f t="shared" si="17"/>
        <v>59494-59498</v>
      </c>
      <c r="H15" s="15" t="str">
        <f t="shared" si="18"/>
        <v>BP1J-NIST</v>
      </c>
      <c r="I15" s="18">
        <v>-532.68</v>
      </c>
      <c r="J15" s="16">
        <v>0.1</v>
      </c>
      <c r="K15" s="18">
        <v>-533.82</v>
      </c>
      <c r="L15" s="16">
        <v>0.1</v>
      </c>
      <c r="M15" s="18">
        <v>-532.11</v>
      </c>
      <c r="N15" s="16">
        <v>0.1</v>
      </c>
      <c r="O15" s="18"/>
      <c r="P15" s="16"/>
      <c r="Q15" s="18"/>
      <c r="R15" s="16"/>
      <c r="S15" s="18"/>
      <c r="T15" s="16"/>
      <c r="U15" s="18"/>
      <c r="V15" s="16"/>
      <c r="W15" s="18"/>
      <c r="X15" s="16"/>
      <c r="Y15" s="18"/>
      <c r="Z15" s="16"/>
      <c r="AA15" s="18"/>
      <c r="AB15" s="16"/>
      <c r="AC15" s="18"/>
      <c r="AD15" s="16"/>
      <c r="AE15" s="18"/>
      <c r="AF15" s="16"/>
      <c r="AG15" s="15"/>
      <c r="AH15" s="15" t="str">
        <f t="shared" si="0"/>
        <v>BP1J-NIST</v>
      </c>
      <c r="AI15" s="15" t="str">
        <f t="shared" si="1"/>
        <v>59494-59498</v>
      </c>
      <c r="AJ15" s="3">
        <v>605.4</v>
      </c>
      <c r="AK15" s="3">
        <v>65.9</v>
      </c>
      <c r="AL15" s="3"/>
      <c r="AM15" s="21">
        <f t="shared" si="2"/>
        <v>-532.68</v>
      </c>
      <c r="AN15" s="21">
        <f t="shared" si="3"/>
        <v>6.820000000000022</v>
      </c>
      <c r="AO15" s="21">
        <f t="shared" si="4"/>
        <v>-533.82</v>
      </c>
      <c r="AP15" s="21">
        <f t="shared" si="5"/>
        <v>5.679999999999922</v>
      </c>
      <c r="AQ15" s="21">
        <f t="shared" si="6"/>
        <v>-532.11</v>
      </c>
      <c r="AR15" s="21">
        <f t="shared" si="7"/>
        <v>7.389999999999958</v>
      </c>
      <c r="AS15" s="21"/>
      <c r="AT15" s="21"/>
      <c r="AU15" s="21"/>
      <c r="AV15" s="21"/>
      <c r="AW15" s="21"/>
      <c r="AX15" s="21"/>
      <c r="AY15" s="21"/>
      <c r="AZ15" s="21"/>
      <c r="BA15" s="21"/>
      <c r="BB15" s="21"/>
      <c r="BC15" s="21"/>
      <c r="BD15" s="21"/>
      <c r="BE15" s="21"/>
      <c r="BF15" s="21"/>
      <c r="BG15" s="21"/>
      <c r="BH15" s="21"/>
      <c r="BI15" s="21"/>
      <c r="BJ15" s="21"/>
      <c r="BK15" s="15"/>
      <c r="BL15" s="15" t="str">
        <f>TEXT(E15,"0000")&amp;"-"&amp;TEXT(E$70,"0000")&amp;" via "&amp;TEXT(D$70,"0000")</f>
        <v>NIST-BP21 via BP1J</v>
      </c>
      <c r="BM15" s="16">
        <f>2014+(B15+C15-2*56658)/730</f>
        <v>2021.7753424657535</v>
      </c>
      <c r="BN15" s="8">
        <v>275.5</v>
      </c>
      <c r="BO15" s="8">
        <v>140.8</v>
      </c>
      <c r="BP15" s="8"/>
      <c r="BQ15" s="21">
        <f>AN$70-AN15</f>
        <v>53.69499999999998</v>
      </c>
      <c r="BR15" s="21">
        <f t="shared" si="9"/>
        <v>-81.005</v>
      </c>
      <c r="BS15" s="21">
        <f>AP$70-AP15</f>
        <v>55.72500000000008</v>
      </c>
      <c r="BT15" s="21">
        <f t="shared" si="10"/>
        <v>-78.97499999999991</v>
      </c>
      <c r="BU15" s="21">
        <f>AR$70-AR15</f>
        <v>52.330000000000055</v>
      </c>
      <c r="BV15" s="21">
        <f t="shared" si="11"/>
        <v>-82.36999999999995</v>
      </c>
      <c r="BW15" s="21"/>
      <c r="BX15" s="21"/>
      <c r="BY15" s="21"/>
      <c r="BZ15" s="21"/>
      <c r="CA15" s="21"/>
      <c r="CB15" s="21"/>
      <c r="CC15" s="21"/>
      <c r="CD15" s="21"/>
      <c r="CE15" s="21"/>
      <c r="CF15" s="21"/>
      <c r="CG15" s="21"/>
      <c r="CH15" s="21"/>
      <c r="CI15" s="21"/>
      <c r="CJ15" s="21"/>
      <c r="CK15" s="21"/>
      <c r="CL15" s="21"/>
      <c r="CM15" s="21"/>
      <c r="CN15" s="21"/>
      <c r="CP15" t="str">
        <f>TEXT(E15,"0000")&amp;" wrt "&amp;TEXT(E$70,"0000")&amp;" via "&amp;TEXT(D$70,"0000")</f>
        <v>NIST wrt BP21 via BP1J</v>
      </c>
      <c r="CQ15" s="1">
        <f t="shared" si="12"/>
        <v>2021.7753424657535</v>
      </c>
      <c r="CR15" s="20">
        <f t="shared" si="13"/>
        <v>-52.605</v>
      </c>
      <c r="CS15" s="20">
        <f t="shared" si="14"/>
        <v>-51.67499999999991</v>
      </c>
      <c r="CT15" s="20">
        <f t="shared" si="15"/>
        <v>-51.769999999999946</v>
      </c>
      <c r="CU15" s="20"/>
      <c r="CV15" s="20"/>
      <c r="CW15" s="20"/>
      <c r="CX15" s="20"/>
      <c r="CY15" s="20"/>
      <c r="CZ15" s="20"/>
      <c r="DA15" s="20"/>
      <c r="DB15" s="20"/>
      <c r="DC15" s="20"/>
      <c r="DD15" s="23" t="s">
        <v>93</v>
      </c>
      <c r="DE15" s="20"/>
      <c r="DF15" s="20">
        <f t="shared" si="16"/>
        <v>155.55814999999987</v>
      </c>
      <c r="DG15" s="20"/>
      <c r="DH15" s="20"/>
      <c r="DI15" s="20"/>
      <c r="DJ15" s="20"/>
    </row>
    <row r="16" spans="1:114" ht="15">
      <c r="A16" s="15"/>
      <c r="B16" s="10">
        <v>59494</v>
      </c>
      <c r="C16" s="10">
        <v>59498</v>
      </c>
      <c r="D16" s="10" t="s">
        <v>111</v>
      </c>
      <c r="E16" s="10" t="s">
        <v>44</v>
      </c>
      <c r="F16" s="10" t="s">
        <v>44</v>
      </c>
      <c r="G16" s="15" t="str">
        <f t="shared" si="17"/>
        <v>59494-59498</v>
      </c>
      <c r="H16" s="15" t="str">
        <f t="shared" si="18"/>
        <v>BP25-NIST</v>
      </c>
      <c r="I16" s="18">
        <v>-411.45</v>
      </c>
      <c r="J16" s="16">
        <v>0.1</v>
      </c>
      <c r="K16" s="18">
        <v>-408.26</v>
      </c>
      <c r="L16" s="16">
        <v>0.1</v>
      </c>
      <c r="M16" s="18">
        <v>-411.21</v>
      </c>
      <c r="N16" s="16">
        <v>0.1</v>
      </c>
      <c r="O16" s="18"/>
      <c r="P16" s="16"/>
      <c r="Q16" s="18"/>
      <c r="R16" s="16"/>
      <c r="S16" s="18"/>
      <c r="T16" s="16"/>
      <c r="U16" s="18"/>
      <c r="V16" s="16"/>
      <c r="W16" s="18"/>
      <c r="X16" s="16"/>
      <c r="Y16" s="18"/>
      <c r="Z16" s="16"/>
      <c r="AA16" s="18"/>
      <c r="AB16" s="16"/>
      <c r="AC16" s="18"/>
      <c r="AD16" s="16"/>
      <c r="AE16" s="18"/>
      <c r="AF16" s="16"/>
      <c r="AG16" s="15"/>
      <c r="AH16" s="15" t="str">
        <f t="shared" si="0"/>
        <v>BP25-NIST</v>
      </c>
      <c r="AI16" s="15" t="str">
        <f t="shared" si="1"/>
        <v>59494-59498</v>
      </c>
      <c r="AJ16" s="3">
        <v>466.5</v>
      </c>
      <c r="AK16" s="3">
        <v>65.9</v>
      </c>
      <c r="AL16" s="3"/>
      <c r="AM16" s="21">
        <f t="shared" si="2"/>
        <v>-411.45</v>
      </c>
      <c r="AN16" s="21">
        <f t="shared" si="3"/>
        <v>-10.849999999999994</v>
      </c>
      <c r="AO16" s="21">
        <f t="shared" si="4"/>
        <v>-408.26</v>
      </c>
      <c r="AP16" s="21">
        <f t="shared" si="5"/>
        <v>-7.659999999999997</v>
      </c>
      <c r="AQ16" s="21">
        <f t="shared" si="6"/>
        <v>-411.21</v>
      </c>
      <c r="AR16" s="21">
        <f t="shared" si="7"/>
        <v>-10.609999999999985</v>
      </c>
      <c r="AS16" s="21"/>
      <c r="AT16" s="21"/>
      <c r="AU16" s="21"/>
      <c r="AV16" s="21"/>
      <c r="AW16" s="21"/>
      <c r="AX16" s="21"/>
      <c r="AY16" s="21"/>
      <c r="AZ16" s="21"/>
      <c r="BA16" s="21"/>
      <c r="BB16" s="21"/>
      <c r="BC16" s="21"/>
      <c r="BD16" s="21"/>
      <c r="BE16" s="21"/>
      <c r="BF16" s="21"/>
      <c r="BG16" s="21"/>
      <c r="BH16" s="21"/>
      <c r="BI16" s="21"/>
      <c r="BJ16" s="21"/>
      <c r="BK16" s="15"/>
      <c r="BL16" s="15" t="str">
        <f>TEXT(E16,"0000")&amp;"-"&amp;TEXT(E$70,"0000")&amp;" via "&amp;TEXT(D$79,"0000")</f>
        <v>NIST-BP21 via BP25</v>
      </c>
      <c r="BM16" s="16">
        <f t="shared" si="8"/>
        <v>2021.7753424657535</v>
      </c>
      <c r="BN16" s="8">
        <v>275.5</v>
      </c>
      <c r="BO16" s="8">
        <v>140.8</v>
      </c>
      <c r="BP16" s="8"/>
      <c r="BQ16" s="21">
        <f>AN$79-AN16</f>
        <v>33.035</v>
      </c>
      <c r="BR16" s="21">
        <f t="shared" si="9"/>
        <v>-101.66499999999999</v>
      </c>
      <c r="BS16" s="21">
        <f>AP$79-AP16</f>
        <v>35.405</v>
      </c>
      <c r="BT16" s="21">
        <f t="shared" si="10"/>
        <v>-99.29499999999999</v>
      </c>
      <c r="BU16" s="21">
        <f>AR$79-AR16</f>
        <v>31.439999999999994</v>
      </c>
      <c r="BV16" s="21">
        <f t="shared" si="11"/>
        <v>-103.25999999999999</v>
      </c>
      <c r="BW16" s="21"/>
      <c r="BX16" s="21"/>
      <c r="BY16" s="21"/>
      <c r="BZ16" s="21"/>
      <c r="CA16" s="21"/>
      <c r="CB16" s="21"/>
      <c r="CC16" s="21"/>
      <c r="CD16" s="21"/>
      <c r="CE16" s="21"/>
      <c r="CF16" s="21"/>
      <c r="CG16" s="21"/>
      <c r="CH16" s="21"/>
      <c r="CI16" s="21"/>
      <c r="CJ16" s="21"/>
      <c r="CK16" s="21"/>
      <c r="CL16" s="21"/>
      <c r="CM16" s="21"/>
      <c r="CN16" s="21"/>
      <c r="CP16" t="str">
        <f>TEXT(E16,"0000")&amp;" wrt "&amp;TEXT(E$70,"0000")&amp;" via "&amp;TEXT(D$79,"0000")</f>
        <v>NIST wrt BP21 via BP25</v>
      </c>
      <c r="CQ16" s="1">
        <f t="shared" si="12"/>
        <v>2021.7753424657535</v>
      </c>
      <c r="CR16" s="20">
        <f t="shared" si="13"/>
        <v>-73.26499999999999</v>
      </c>
      <c r="CS16" s="20">
        <f t="shared" si="14"/>
        <v>-71.99499999999999</v>
      </c>
      <c r="CT16" s="20">
        <f t="shared" si="15"/>
        <v>-72.66</v>
      </c>
      <c r="CU16" s="20"/>
      <c r="CV16" s="20"/>
      <c r="CW16" s="20"/>
      <c r="CX16" s="20"/>
      <c r="CY16" s="20"/>
      <c r="CZ16" s="20"/>
      <c r="DA16" s="20"/>
      <c r="DB16" s="20"/>
      <c r="DC16" s="20"/>
      <c r="DD16" s="23" t="s">
        <v>93</v>
      </c>
      <c r="DE16" s="20"/>
      <c r="DF16" s="20">
        <f t="shared" si="16"/>
        <v>134.37285</v>
      </c>
      <c r="DG16" s="20"/>
      <c r="DH16" s="20"/>
      <c r="DI16" s="20"/>
      <c r="DJ16" s="20"/>
    </row>
    <row r="17" spans="1:114" ht="15">
      <c r="A17" s="15" t="s">
        <v>184</v>
      </c>
      <c r="B17" s="10">
        <v>59491</v>
      </c>
      <c r="C17" s="10">
        <v>59492</v>
      </c>
      <c r="D17" s="10" t="s">
        <v>65</v>
      </c>
      <c r="E17" s="10" t="s">
        <v>44</v>
      </c>
      <c r="F17" s="10" t="s">
        <v>44</v>
      </c>
      <c r="G17" s="15" t="str">
        <f t="shared" si="17"/>
        <v>59491-59492</v>
      </c>
      <c r="H17" s="15" t="str">
        <f t="shared" si="18"/>
        <v>BP1J-NIST</v>
      </c>
      <c r="I17" s="18">
        <v>-512.72</v>
      </c>
      <c r="J17" s="16">
        <v>0.1</v>
      </c>
      <c r="K17" s="18">
        <v>-513.94</v>
      </c>
      <c r="L17" s="16">
        <v>0.1</v>
      </c>
      <c r="M17" s="18">
        <v>-512.15</v>
      </c>
      <c r="N17" s="16">
        <v>0.1</v>
      </c>
      <c r="O17" s="18"/>
      <c r="P17" s="16"/>
      <c r="Q17" s="18"/>
      <c r="R17" s="16"/>
      <c r="S17" s="18"/>
      <c r="T17" s="16"/>
      <c r="U17" s="18"/>
      <c r="V17" s="16"/>
      <c r="W17" s="18"/>
      <c r="X17" s="16"/>
      <c r="Y17" s="18"/>
      <c r="Z17" s="16"/>
      <c r="AA17" s="18"/>
      <c r="AB17" s="16"/>
      <c r="AC17" s="18"/>
      <c r="AD17" s="16"/>
      <c r="AE17" s="18"/>
      <c r="AF17" s="16"/>
      <c r="AG17" s="15"/>
      <c r="AH17" s="15" t="str">
        <f t="shared" si="0"/>
        <v>BP1J-NIST</v>
      </c>
      <c r="AI17" s="15" t="str">
        <f t="shared" si="1"/>
        <v>59491-59492</v>
      </c>
      <c r="AJ17" s="3">
        <v>605.4</v>
      </c>
      <c r="AK17" s="3">
        <v>65.9</v>
      </c>
      <c r="AL17" s="3"/>
      <c r="AM17" s="21">
        <f t="shared" si="2"/>
        <v>-512.72</v>
      </c>
      <c r="AN17" s="21">
        <f t="shared" si="3"/>
        <v>26.779999999999944</v>
      </c>
      <c r="AO17" s="21">
        <f t="shared" si="4"/>
        <v>-513.94</v>
      </c>
      <c r="AP17" s="21">
        <f t="shared" si="5"/>
        <v>25.559999999999917</v>
      </c>
      <c r="AQ17" s="21">
        <f t="shared" si="6"/>
        <v>-512.15</v>
      </c>
      <c r="AR17" s="21">
        <f t="shared" si="7"/>
        <v>27.349999999999994</v>
      </c>
      <c r="AS17" s="21"/>
      <c r="AT17" s="21"/>
      <c r="AU17" s="21"/>
      <c r="AV17" s="21"/>
      <c r="AW17" s="21"/>
      <c r="AX17" s="21"/>
      <c r="AY17" s="21"/>
      <c r="AZ17" s="21"/>
      <c r="BA17" s="21"/>
      <c r="BB17" s="21"/>
      <c r="BC17" s="21"/>
      <c r="BD17" s="21"/>
      <c r="BE17" s="21"/>
      <c r="BF17" s="21"/>
      <c r="BG17" s="21"/>
      <c r="BH17" s="21"/>
      <c r="BI17" s="21"/>
      <c r="BJ17" s="21"/>
      <c r="BK17" s="15"/>
      <c r="BL17" s="15" t="str">
        <f>TEXT(E17,"0000")&amp;"-"&amp;TEXT(E$70,"0000")&amp;" via "&amp;TEXT(D$70,"0000")</f>
        <v>NIST-BP21 via BP1J</v>
      </c>
      <c r="BM17" s="16">
        <f t="shared" si="8"/>
        <v>2021.7630136986302</v>
      </c>
      <c r="BN17" s="8">
        <v>275.5</v>
      </c>
      <c r="BO17" s="8">
        <v>140.8</v>
      </c>
      <c r="BP17" s="8"/>
      <c r="BQ17" s="21">
        <f>AN$70-AN17</f>
        <v>33.735000000000056</v>
      </c>
      <c r="BR17" s="21">
        <f t="shared" si="9"/>
        <v>-100.96499999999992</v>
      </c>
      <c r="BS17" s="21">
        <f>AP$70-AP17</f>
        <v>35.845000000000084</v>
      </c>
      <c r="BT17" s="21">
        <f t="shared" si="10"/>
        <v>-98.8549999999999</v>
      </c>
      <c r="BU17" s="21">
        <f>AR$70-AR17</f>
        <v>32.37000000000002</v>
      </c>
      <c r="BV17" s="21">
        <f t="shared" si="11"/>
        <v>-102.32999999999998</v>
      </c>
      <c r="BW17" s="21"/>
      <c r="BX17" s="21"/>
      <c r="BY17" s="21"/>
      <c r="BZ17" s="21"/>
      <c r="CA17" s="21"/>
      <c r="CB17" s="21"/>
      <c r="CC17" s="21"/>
      <c r="CD17" s="21"/>
      <c r="CE17" s="21"/>
      <c r="CF17" s="21"/>
      <c r="CG17" s="21"/>
      <c r="CH17" s="21"/>
      <c r="CI17" s="21"/>
      <c r="CJ17" s="21"/>
      <c r="CK17" s="21"/>
      <c r="CL17" s="21"/>
      <c r="CM17" s="21"/>
      <c r="CN17" s="21"/>
      <c r="CP17" t="str">
        <f>TEXT(E17,"0000")&amp;" wrt "&amp;TEXT(E$70,"0000")&amp;" via "&amp;TEXT(D$70,"0000")</f>
        <v>NIST wrt BP21 via BP1J</v>
      </c>
      <c r="CQ17" s="1">
        <f t="shared" si="12"/>
        <v>2021.7630136986302</v>
      </c>
      <c r="CR17" s="20">
        <f t="shared" si="13"/>
        <v>-72.56499999999991</v>
      </c>
      <c r="CS17" s="20">
        <f t="shared" si="14"/>
        <v>-71.55499999999991</v>
      </c>
      <c r="CT17" s="20">
        <f t="shared" si="15"/>
        <v>-71.72999999999999</v>
      </c>
      <c r="CU17" s="20"/>
      <c r="CV17" s="20"/>
      <c r="CW17" s="20"/>
      <c r="CX17" s="20"/>
      <c r="CY17" s="20"/>
      <c r="CZ17" s="20"/>
      <c r="DA17" s="20"/>
      <c r="DB17" s="20"/>
      <c r="DC17" s="20"/>
      <c r="DD17" s="23" t="s">
        <v>93</v>
      </c>
      <c r="DE17" s="20"/>
      <c r="DF17" s="20">
        <f t="shared" si="16"/>
        <v>135.47455000000008</v>
      </c>
      <c r="DG17" s="20"/>
      <c r="DH17" s="20"/>
      <c r="DI17" s="20"/>
      <c r="DJ17" s="20"/>
    </row>
    <row r="18" spans="1:114" ht="15">
      <c r="A18" s="15"/>
      <c r="B18" s="10"/>
      <c r="C18" s="10"/>
      <c r="D18" s="10"/>
      <c r="E18" s="10"/>
      <c r="F18" s="10"/>
      <c r="G18" s="15" t="str">
        <f t="shared" si="17"/>
        <v>00000-00000</v>
      </c>
      <c r="H18" s="15" t="str">
        <f t="shared" si="18"/>
        <v>0000-0000</v>
      </c>
      <c r="I18" s="18"/>
      <c r="J18" s="16"/>
      <c r="K18" s="18"/>
      <c r="L18" s="16"/>
      <c r="M18" s="18"/>
      <c r="N18" s="16"/>
      <c r="O18" s="18"/>
      <c r="P18" s="16"/>
      <c r="Q18" s="18"/>
      <c r="R18" s="16"/>
      <c r="S18" s="18"/>
      <c r="T18" s="16"/>
      <c r="U18" s="18"/>
      <c r="V18" s="16"/>
      <c r="W18" s="18"/>
      <c r="X18" s="16"/>
      <c r="Y18" s="18"/>
      <c r="Z18" s="16"/>
      <c r="AA18" s="18"/>
      <c r="AB18" s="16"/>
      <c r="AC18" s="18"/>
      <c r="AD18" s="16"/>
      <c r="AE18" s="18"/>
      <c r="AF18" s="16"/>
      <c r="AG18" s="15"/>
      <c r="AH18" s="15" t="str">
        <f t="shared" si="0"/>
        <v>0000-0000</v>
      </c>
      <c r="AI18" s="15" t="str">
        <f t="shared" si="1"/>
        <v>00000-00000</v>
      </c>
      <c r="AJ18" s="3"/>
      <c r="AK18" s="3"/>
      <c r="AL18" s="3"/>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15"/>
      <c r="BL18" s="15"/>
      <c r="BM18" s="16"/>
      <c r="BN18" s="8"/>
      <c r="BO18" s="8"/>
      <c r="BP18" s="8"/>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Q18" s="1"/>
      <c r="CR18" s="20"/>
      <c r="CS18" s="20"/>
      <c r="CT18" s="20"/>
      <c r="CU18" s="20"/>
      <c r="CV18" s="20"/>
      <c r="CW18" s="20"/>
      <c r="CX18" s="20"/>
      <c r="CY18" s="20"/>
      <c r="CZ18" s="20"/>
      <c r="DA18" s="20"/>
      <c r="DB18" s="20"/>
      <c r="DC18" s="20"/>
      <c r="DD18" s="23"/>
      <c r="DE18" s="20"/>
      <c r="DF18" s="20">
        <f t="shared" si="16"/>
        <v>0</v>
      </c>
      <c r="DG18" s="20"/>
      <c r="DH18" s="20"/>
      <c r="DI18" s="20"/>
      <c r="DJ18" s="20"/>
    </row>
    <row r="19" spans="1:114" ht="15">
      <c r="A19" s="15"/>
      <c r="B19" s="10"/>
      <c r="C19" s="10"/>
      <c r="D19" s="10"/>
      <c r="E19" s="10"/>
      <c r="F19" s="10"/>
      <c r="G19" s="15"/>
      <c r="H19" s="15"/>
      <c r="I19" s="18"/>
      <c r="J19" s="16"/>
      <c r="K19" s="18"/>
      <c r="L19" s="16"/>
      <c r="M19" s="18"/>
      <c r="N19" s="16"/>
      <c r="O19" s="18"/>
      <c r="P19" s="16"/>
      <c r="Q19" s="18"/>
      <c r="R19" s="16"/>
      <c r="S19" s="18"/>
      <c r="T19" s="16"/>
      <c r="U19" s="18"/>
      <c r="V19" s="16"/>
      <c r="W19" s="18"/>
      <c r="X19" s="16"/>
      <c r="Y19" s="18"/>
      <c r="Z19" s="16"/>
      <c r="AA19" s="18"/>
      <c r="AB19" s="16"/>
      <c r="AC19" s="18"/>
      <c r="AD19" s="16"/>
      <c r="AE19" s="18"/>
      <c r="AF19" s="16"/>
      <c r="AG19" s="15"/>
      <c r="AH19" s="15"/>
      <c r="AI19" s="15"/>
      <c r="AJ19" s="3"/>
      <c r="AK19" s="3"/>
      <c r="AL19" s="3"/>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15"/>
      <c r="BL19" s="15"/>
      <c r="BM19" s="16"/>
      <c r="BN19" s="8"/>
      <c r="BO19" s="8"/>
      <c r="BP19" s="8"/>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Q19" s="1"/>
      <c r="CR19" s="20"/>
      <c r="CS19" s="20"/>
      <c r="CT19" s="20"/>
      <c r="CU19" s="20"/>
      <c r="CV19" s="20"/>
      <c r="CW19" s="20"/>
      <c r="CX19" s="20"/>
      <c r="CY19" s="20"/>
      <c r="CZ19" s="20"/>
      <c r="DA19" s="20"/>
      <c r="DB19" s="20"/>
      <c r="DC19" s="20"/>
      <c r="DD19" s="23"/>
      <c r="DE19" s="20"/>
      <c r="DF19" s="20"/>
      <c r="DG19" s="20"/>
      <c r="DH19" s="20"/>
      <c r="DI19" s="20"/>
      <c r="DJ19" s="20"/>
    </row>
    <row r="20" spans="1:114" ht="15">
      <c r="A20" s="15" t="s">
        <v>183</v>
      </c>
      <c r="B20" s="10">
        <v>59510</v>
      </c>
      <c r="C20" s="10">
        <v>59514</v>
      </c>
      <c r="D20" s="10" t="s">
        <v>65</v>
      </c>
      <c r="E20" s="10" t="s">
        <v>115</v>
      </c>
      <c r="F20" s="10" t="s">
        <v>44</v>
      </c>
      <c r="G20" s="15" t="str">
        <f>TEXT(B20,"00000")&amp;"-"&amp;TEXT(C20,"00000")</f>
        <v>59510-59514</v>
      </c>
      <c r="H20" s="15" t="str">
        <f>TEXT(D20,"0000")&amp;"-"&amp;TEXT(E20,"0000")</f>
        <v>BP1J-NISG</v>
      </c>
      <c r="I20" s="18">
        <v>887.59</v>
      </c>
      <c r="J20" s="16">
        <v>0.1</v>
      </c>
      <c r="K20" s="18">
        <v>889.17</v>
      </c>
      <c r="L20" s="16">
        <v>0.1</v>
      </c>
      <c r="M20" s="18">
        <v>886.63</v>
      </c>
      <c r="N20" s="16">
        <v>0.1</v>
      </c>
      <c r="O20" s="18">
        <v>888.32</v>
      </c>
      <c r="P20" s="16">
        <v>0.1</v>
      </c>
      <c r="Q20" s="18">
        <v>886.16</v>
      </c>
      <c r="R20" s="16">
        <v>0.1</v>
      </c>
      <c r="S20" s="18">
        <v>896.53</v>
      </c>
      <c r="T20" s="16">
        <v>0.1</v>
      </c>
      <c r="U20" s="18">
        <v>901.21</v>
      </c>
      <c r="V20" s="16">
        <v>0.5</v>
      </c>
      <c r="W20" s="18">
        <v>897.87</v>
      </c>
      <c r="X20" s="16">
        <v>0.2</v>
      </c>
      <c r="Y20" s="18"/>
      <c r="Z20" s="16"/>
      <c r="AA20" s="18"/>
      <c r="AB20" s="16"/>
      <c r="AC20" s="18"/>
      <c r="AD20" s="16"/>
      <c r="AE20" s="18"/>
      <c r="AF20" s="16"/>
      <c r="AG20" s="15"/>
      <c r="AH20" s="15" t="str">
        <f>H20</f>
        <v>BP1J-NISG</v>
      </c>
      <c r="AI20" s="15" t="str">
        <f>TEXT(B20,"00000")&amp;"-"&amp;TEXT(C20,"00000")</f>
        <v>59510-59514</v>
      </c>
      <c r="AJ20" s="3">
        <v>606.1</v>
      </c>
      <c r="AK20" s="3">
        <v>1592.2</v>
      </c>
      <c r="AL20" s="3"/>
      <c r="AM20" s="21">
        <f aca="true" t="shared" si="19" ref="AM20:AM27">I20</f>
        <v>887.59</v>
      </c>
      <c r="AN20" s="21">
        <f t="shared" si="3"/>
        <v>-98.50999999999999</v>
      </c>
      <c r="AO20" s="21">
        <f aca="true" t="shared" si="20" ref="AO20:AO27">K20</f>
        <v>889.17</v>
      </c>
      <c r="AP20" s="21">
        <f t="shared" si="5"/>
        <v>-96.93000000000006</v>
      </c>
      <c r="AQ20" s="21">
        <f aca="true" t="shared" si="21" ref="AQ20:AQ27">M20</f>
        <v>886.63</v>
      </c>
      <c r="AR20" s="21">
        <f aca="true" t="shared" si="22" ref="AR20:AR27">AQ20+$AJ20-$AK20</f>
        <v>-99.47000000000003</v>
      </c>
      <c r="AS20" s="21">
        <f>O20</f>
        <v>888.32</v>
      </c>
      <c r="AT20" s="21">
        <f>AS20+$AJ20-$AK20</f>
        <v>-97.77999999999997</v>
      </c>
      <c r="AU20" s="21">
        <f>Q20</f>
        <v>886.16</v>
      </c>
      <c r="AV20" s="21">
        <f>AU20+$AJ20-$AK20</f>
        <v>-99.94000000000005</v>
      </c>
      <c r="AW20" s="21">
        <f>S20</f>
        <v>896.53</v>
      </c>
      <c r="AX20" s="21">
        <f>AW20+$AJ20-$AK20</f>
        <v>-89.56999999999994</v>
      </c>
      <c r="AY20" s="21">
        <f>U20</f>
        <v>901.21</v>
      </c>
      <c r="AZ20" s="21">
        <f>AY20+$AJ20-$AK20</f>
        <v>-84.8900000000001</v>
      </c>
      <c r="BA20" s="21">
        <f>W20</f>
        <v>897.87</v>
      </c>
      <c r="BB20" s="21">
        <f>BA20+$AJ20-$AK20</f>
        <v>-88.23000000000002</v>
      </c>
      <c r="BC20" s="21"/>
      <c r="BD20" s="21"/>
      <c r="BE20" s="21"/>
      <c r="BF20" s="21"/>
      <c r="BG20" s="21"/>
      <c r="BH20" s="21"/>
      <c r="BI20" s="21"/>
      <c r="BJ20" s="21"/>
      <c r="BK20" s="15"/>
      <c r="BL20" s="15" t="str">
        <f>TEXT(E20,"0000")&amp;"-"&amp;TEXT(E$70,"0000")&amp;" via "&amp;TEXT(D$70,"0000")</f>
        <v>NISG-BP21 via BP1J</v>
      </c>
      <c r="BM20" s="16">
        <f>2014+(B20+C20-2*56658)/730</f>
        <v>2021.8191780821917</v>
      </c>
      <c r="BN20" s="8">
        <v>298.5</v>
      </c>
      <c r="BO20" s="8">
        <v>140.8</v>
      </c>
      <c r="BP20" s="8"/>
      <c r="BQ20" s="21">
        <f>AN$70-AN20</f>
        <v>159.02499999999998</v>
      </c>
      <c r="BR20" s="21">
        <f aca="true" t="shared" si="23" ref="BR20:BR27">BQ20-$BN20+$BO20</f>
        <v>1.3249999999999886</v>
      </c>
      <c r="BS20" s="21">
        <f>AP$70-AP20</f>
        <v>158.33500000000006</v>
      </c>
      <c r="BT20" s="21">
        <f aca="true" t="shared" si="24" ref="BT20:BT27">BS20-$BN20+$BO20</f>
        <v>0.6350000000000762</v>
      </c>
      <c r="BU20" s="21">
        <f>AR$70-AR20</f>
        <v>159.19000000000005</v>
      </c>
      <c r="BV20" s="21">
        <f aca="true" t="shared" si="25" ref="BV20:BV27">BU20-$BN20+$BO20</f>
        <v>1.490000000000066</v>
      </c>
      <c r="BW20" s="21"/>
      <c r="BX20" s="21"/>
      <c r="BY20" s="21">
        <f>AV$70-AV20</f>
        <v>159.06500000000005</v>
      </c>
      <c r="BZ20" s="21">
        <f>BY20-$BN20+$BO20</f>
        <v>1.365000000000066</v>
      </c>
      <c r="CA20" s="21">
        <f>AX$70-AX20</f>
        <v>158.51499999999993</v>
      </c>
      <c r="CB20" s="21">
        <f>CA20-$BN20+$BO20</f>
        <v>0.8149999999999409</v>
      </c>
      <c r="CC20" s="21">
        <f>AZ$70-AZ20</f>
        <v>158.0400000000001</v>
      </c>
      <c r="CD20" s="21">
        <f>CC20-$BN20+$BO20</f>
        <v>0.3400000000001171</v>
      </c>
      <c r="CE20" s="21">
        <f>BB$70-BB20</f>
        <v>159.34500000000003</v>
      </c>
      <c r="CF20" s="21">
        <f>CE20-$BN20+$BO20</f>
        <v>1.6450000000000387</v>
      </c>
      <c r="CG20" s="21"/>
      <c r="CH20" s="21"/>
      <c r="CI20" s="21"/>
      <c r="CJ20" s="21"/>
      <c r="CK20" s="21"/>
      <c r="CL20" s="21"/>
      <c r="CM20" s="21"/>
      <c r="CN20" s="21"/>
      <c r="CP20" t="str">
        <f>TEXT(E20,"0000")&amp;" wrt "&amp;TEXT(E$70,"0000")&amp;" via "&amp;TEXT(D$70,"0000")</f>
        <v>NISG wrt BP21 via BP1J</v>
      </c>
      <c r="CQ20" s="1">
        <f>BM20</f>
        <v>2021.8191780821917</v>
      </c>
      <c r="CR20" s="20">
        <f aca="true" t="shared" si="26" ref="CR20:CR27">BR20+CR$8+$DE20</f>
        <v>29.724999999999987</v>
      </c>
      <c r="CS20" s="20">
        <f aca="true" t="shared" si="27" ref="CS20:CS27">BT20+CS$8+DE20</f>
        <v>27.935000000000077</v>
      </c>
      <c r="CT20" s="20">
        <f aca="true" t="shared" si="28" ref="CT20:CT27">BV20+CT$8+DE20</f>
        <v>32.09000000000007</v>
      </c>
      <c r="CU20" s="20"/>
      <c r="CV20" s="20">
        <f>BZ20+CV$8+$DE20</f>
        <v>32.06500000000007</v>
      </c>
      <c r="CW20" s="20">
        <f>CB20+CW$8+$DE20</f>
        <v>31.71499999999994</v>
      </c>
      <c r="CX20" s="20">
        <f>CD20+CX$8+$DE20</f>
        <v>28.040000000000116</v>
      </c>
      <c r="CY20" s="20">
        <f>CF20+CY$8+$DE20</f>
        <v>30.24500000000004</v>
      </c>
      <c r="CZ20" s="20"/>
      <c r="DA20" s="20"/>
      <c r="DB20" s="20"/>
      <c r="DC20" s="20"/>
      <c r="DD20" s="23" t="s">
        <v>107</v>
      </c>
      <c r="DE20" s="20"/>
      <c r="DF20" s="20">
        <f>2.545*CR20-1.545*CS20+BN20-AK20-DE20</f>
        <v>-1261.2094500000003</v>
      </c>
      <c r="DG20" s="20"/>
      <c r="DH20" s="20"/>
      <c r="DI20" s="20"/>
      <c r="DJ20" s="20"/>
    </row>
    <row r="21" spans="1:114" ht="15">
      <c r="A21" s="15"/>
      <c r="B21" s="10">
        <v>59510</v>
      </c>
      <c r="C21" s="10">
        <v>59514</v>
      </c>
      <c r="D21" s="10" t="s">
        <v>111</v>
      </c>
      <c r="E21" s="10" t="s">
        <v>115</v>
      </c>
      <c r="F21" s="10" t="s">
        <v>44</v>
      </c>
      <c r="G21" s="15" t="str">
        <f>TEXT(B21,"00000")&amp;"-"&amp;TEXT(C21,"00000")</f>
        <v>59510-59514</v>
      </c>
      <c r="H21" s="15" t="str">
        <f>TEXT(D21,"0000")&amp;"-"&amp;TEXT(E21,"0000")</f>
        <v>BP25-NISG</v>
      </c>
      <c r="I21" s="18">
        <v>988.64</v>
      </c>
      <c r="J21" s="16">
        <v>0.1</v>
      </c>
      <c r="K21" s="18">
        <v>994.52</v>
      </c>
      <c r="L21" s="16">
        <v>0.1</v>
      </c>
      <c r="M21" s="18">
        <v>987.27</v>
      </c>
      <c r="N21" s="16">
        <v>0.1</v>
      </c>
      <c r="O21" s="18">
        <v>993.39</v>
      </c>
      <c r="P21" s="16">
        <v>0.1</v>
      </c>
      <c r="Q21" s="18">
        <v>986.82</v>
      </c>
      <c r="R21" s="16">
        <v>0.1</v>
      </c>
      <c r="S21" s="18">
        <v>993.26</v>
      </c>
      <c r="T21" s="16">
        <v>0.1</v>
      </c>
      <c r="U21" s="18">
        <v>991.64</v>
      </c>
      <c r="V21" s="16">
        <v>0.2</v>
      </c>
      <c r="W21" s="18">
        <v>995.8</v>
      </c>
      <c r="X21" s="16">
        <v>0.1</v>
      </c>
      <c r="Y21" s="18">
        <v>995.64</v>
      </c>
      <c r="Z21" s="16">
        <v>0.2</v>
      </c>
      <c r="AA21" s="18">
        <v>996.42</v>
      </c>
      <c r="AB21" s="16">
        <v>0.3</v>
      </c>
      <c r="AC21" s="18">
        <v>986.52</v>
      </c>
      <c r="AD21" s="16">
        <v>0.2</v>
      </c>
      <c r="AE21" s="18">
        <v>993.13</v>
      </c>
      <c r="AF21" s="16">
        <v>0.2</v>
      </c>
      <c r="AG21" s="15"/>
      <c r="AH21" s="15" t="str">
        <f>H21</f>
        <v>BP25-NISG</v>
      </c>
      <c r="AI21" s="15" t="str">
        <f>TEXT(B21,"00000")&amp;"-"&amp;TEXT(C21,"00000")</f>
        <v>59510-59514</v>
      </c>
      <c r="AJ21" s="3">
        <v>467.17</v>
      </c>
      <c r="AK21" s="3">
        <v>1592.2</v>
      </c>
      <c r="AL21" s="3"/>
      <c r="AM21" s="21">
        <f t="shared" si="19"/>
        <v>988.64</v>
      </c>
      <c r="AN21" s="21">
        <f t="shared" si="3"/>
        <v>-136.3900000000001</v>
      </c>
      <c r="AO21" s="21">
        <f t="shared" si="20"/>
        <v>994.52</v>
      </c>
      <c r="AP21" s="21">
        <f t="shared" si="5"/>
        <v>-130.51</v>
      </c>
      <c r="AQ21" s="21">
        <f t="shared" si="21"/>
        <v>987.27</v>
      </c>
      <c r="AR21" s="21">
        <f t="shared" si="22"/>
        <v>-137.76</v>
      </c>
      <c r="AS21" s="21">
        <f>O21</f>
        <v>993.39</v>
      </c>
      <c r="AT21" s="21">
        <f>AS21+$AJ21-$AK21</f>
        <v>-131.6400000000001</v>
      </c>
      <c r="AU21" s="21">
        <f>Q21</f>
        <v>986.82</v>
      </c>
      <c r="AV21" s="21">
        <f>AU21+$AJ21-$AK21</f>
        <v>-138.21000000000004</v>
      </c>
      <c r="AW21" s="21">
        <f>S21</f>
        <v>993.26</v>
      </c>
      <c r="AX21" s="21">
        <f>AW21+$AJ21-$AK21</f>
        <v>-131.76999999999998</v>
      </c>
      <c r="AY21" s="21">
        <f>U21</f>
        <v>991.64</v>
      </c>
      <c r="AZ21" s="21">
        <f>AY21+$AJ21-$AK21</f>
        <v>-133.3900000000001</v>
      </c>
      <c r="BA21" s="21">
        <f>W21</f>
        <v>995.8</v>
      </c>
      <c r="BB21" s="21">
        <f>BA21+$AJ21-$AK21</f>
        <v>-129.23000000000002</v>
      </c>
      <c r="BC21" s="21">
        <f>Y21</f>
        <v>995.64</v>
      </c>
      <c r="BD21" s="21">
        <f>BC21+$AJ21-$AK21</f>
        <v>-129.3900000000001</v>
      </c>
      <c r="BE21" s="21">
        <f>AA21</f>
        <v>996.42</v>
      </c>
      <c r="BF21" s="21">
        <f>BE21+$AJ21-$AK21</f>
        <v>-128.61000000000013</v>
      </c>
      <c r="BG21" s="21"/>
      <c r="BH21" s="21"/>
      <c r="BI21" s="21"/>
      <c r="BJ21" s="21"/>
      <c r="BK21" s="15"/>
      <c r="BL21" s="15" t="str">
        <f>TEXT(E21,"0000")&amp;"-"&amp;TEXT(E$70,"0000")&amp;" via "&amp;TEXT(D$79,"0000")</f>
        <v>NISG-BP21 via BP25</v>
      </c>
      <c r="BM21" s="16">
        <f>2014+(B21+C21-2*56658)/730</f>
        <v>2021.8191780821917</v>
      </c>
      <c r="BN21" s="8">
        <v>298.5</v>
      </c>
      <c r="BO21" s="8">
        <v>140.8</v>
      </c>
      <c r="BP21" s="8"/>
      <c r="BQ21" s="21">
        <f>AN$79-AN21</f>
        <v>158.5750000000001</v>
      </c>
      <c r="BR21" s="21">
        <f t="shared" si="23"/>
        <v>0.8750000000001137</v>
      </c>
      <c r="BS21" s="21">
        <f>AP$79-AP21</f>
        <v>158.255</v>
      </c>
      <c r="BT21" s="21">
        <f t="shared" si="24"/>
        <v>0.5550000000000068</v>
      </c>
      <c r="BU21" s="21">
        <f>AR$79-AR21</f>
        <v>158.59</v>
      </c>
      <c r="BV21" s="21">
        <f t="shared" si="25"/>
        <v>0.8900000000000148</v>
      </c>
      <c r="BW21" s="21"/>
      <c r="BX21" s="21"/>
      <c r="BY21" s="21">
        <f>AV$79-AV21</f>
        <v>158.64500000000004</v>
      </c>
      <c r="BZ21" s="21">
        <f>BY21-$BN21+$BO21</f>
        <v>0.94500000000005</v>
      </c>
      <c r="CA21" s="21">
        <f>AX$79-AX21</f>
        <v>158.25</v>
      </c>
      <c r="CB21" s="21">
        <f>CA21-$BN21+$BO21</f>
        <v>0.5500000000000114</v>
      </c>
      <c r="CC21" s="21">
        <f>AZ$79-AZ21</f>
        <v>157.6350000000001</v>
      </c>
      <c r="CD21" s="21">
        <f>CC21-$BN21+$BO21</f>
        <v>-0.06499999999988404</v>
      </c>
      <c r="CE21" s="21">
        <f>BB$79-BB21</f>
        <v>158.925</v>
      </c>
      <c r="CF21" s="21">
        <f>CE21-$BN21+$BO21</f>
        <v>1.2250000000000227</v>
      </c>
      <c r="CG21" s="21">
        <f>BD$79-BD21</f>
        <v>158.3050000000001</v>
      </c>
      <c r="CH21" s="21">
        <f>CG21-$BN21+$BO21</f>
        <v>0.6050000000001035</v>
      </c>
      <c r="CI21" s="21">
        <f>BF$79-BF21</f>
        <v>157.70500000000013</v>
      </c>
      <c r="CJ21" s="21">
        <f>CI21-$BN21+$BO21</f>
        <v>0.005000000000137561</v>
      </c>
      <c r="CK21" s="21"/>
      <c r="CL21" s="21"/>
      <c r="CM21" s="21"/>
      <c r="CN21" s="21"/>
      <c r="CP21" t="str">
        <f>TEXT(E21,"0000")&amp;" wrt "&amp;TEXT(E$70,"0000")&amp;" via "&amp;TEXT(D$79,"0000")</f>
        <v>NISG wrt BP21 via BP25</v>
      </c>
      <c r="CQ21" s="1">
        <f>BM21</f>
        <v>2021.8191780821917</v>
      </c>
      <c r="CR21" s="20">
        <f t="shared" si="26"/>
        <v>29.275000000000112</v>
      </c>
      <c r="CS21" s="20">
        <f t="shared" si="27"/>
        <v>27.855000000000008</v>
      </c>
      <c r="CT21" s="20">
        <f t="shared" si="28"/>
        <v>31.490000000000016</v>
      </c>
      <c r="CU21" s="20"/>
      <c r="CV21" s="20">
        <f>BZ21+CV$8+$DE21</f>
        <v>31.64500000000005</v>
      </c>
      <c r="CW21" s="20">
        <f>CB21+CW$8+$DE21</f>
        <v>31.45000000000001</v>
      </c>
      <c r="CX21" s="20">
        <f>CD21+CX$8+$DE21</f>
        <v>27.635000000000115</v>
      </c>
      <c r="CY21" s="20">
        <f>CF21+CY$8+$DE21</f>
        <v>29.825000000000024</v>
      </c>
      <c r="CZ21" s="20">
        <f>CH21+CZ$8+$DE21</f>
        <v>25.005000000000102</v>
      </c>
      <c r="DA21" s="20">
        <f>CJ21+DA$8+$DE21</f>
        <v>25.505000000000138</v>
      </c>
      <c r="DB21" s="20"/>
      <c r="DC21" s="20"/>
      <c r="DD21" s="23" t="s">
        <v>107</v>
      </c>
      <c r="DE21" s="20"/>
      <c r="DF21" s="20">
        <f>2.545*CR21-1.545*CS21+BN21-AK21-DE21</f>
        <v>-1262.2310999999997</v>
      </c>
      <c r="DG21" s="20"/>
      <c r="DH21" s="20"/>
      <c r="DI21" s="20"/>
      <c r="DJ21" s="20"/>
    </row>
    <row r="22" spans="1:114" ht="15">
      <c r="A22" s="15"/>
      <c r="B22" s="10">
        <v>59510</v>
      </c>
      <c r="C22" s="10">
        <v>59514</v>
      </c>
      <c r="D22" s="10" t="s">
        <v>65</v>
      </c>
      <c r="E22" s="10" t="s">
        <v>44</v>
      </c>
      <c r="F22" s="10" t="s">
        <v>44</v>
      </c>
      <c r="G22" s="15" t="str">
        <f t="shared" si="17"/>
        <v>59510-59514</v>
      </c>
      <c r="H22" s="15" t="str">
        <f t="shared" si="18"/>
        <v>BP1J-NIST</v>
      </c>
      <c r="I22" s="18">
        <v>-512.47</v>
      </c>
      <c r="J22" s="16">
        <v>0.1</v>
      </c>
      <c r="K22" s="18">
        <v>-513.37</v>
      </c>
      <c r="L22" s="16">
        <v>0.1</v>
      </c>
      <c r="M22" s="18">
        <v>-511.87</v>
      </c>
      <c r="N22" s="16">
        <v>0.1</v>
      </c>
      <c r="O22" s="18"/>
      <c r="P22" s="16"/>
      <c r="Q22" s="18"/>
      <c r="R22" s="16"/>
      <c r="S22" s="18"/>
      <c r="T22" s="16"/>
      <c r="U22" s="18"/>
      <c r="V22" s="16"/>
      <c r="W22" s="18"/>
      <c r="X22" s="16"/>
      <c r="Y22" s="18"/>
      <c r="Z22" s="16"/>
      <c r="AA22" s="18"/>
      <c r="AB22" s="16"/>
      <c r="AC22" s="18"/>
      <c r="AD22" s="16"/>
      <c r="AE22" s="18"/>
      <c r="AF22" s="16"/>
      <c r="AG22" s="15"/>
      <c r="AH22" s="15" t="str">
        <f t="shared" si="0"/>
        <v>BP1J-NIST</v>
      </c>
      <c r="AI22" s="15" t="str">
        <f t="shared" si="1"/>
        <v>59510-59514</v>
      </c>
      <c r="AJ22" s="3">
        <v>606.1</v>
      </c>
      <c r="AK22" s="3">
        <v>65.9</v>
      </c>
      <c r="AL22" s="3"/>
      <c r="AM22" s="21">
        <f t="shared" si="19"/>
        <v>-512.47</v>
      </c>
      <c r="AN22" s="21">
        <f t="shared" si="3"/>
        <v>27.72999999999999</v>
      </c>
      <c r="AO22" s="21">
        <f t="shared" si="20"/>
        <v>-513.37</v>
      </c>
      <c r="AP22" s="21">
        <f t="shared" si="5"/>
        <v>26.830000000000013</v>
      </c>
      <c r="AQ22" s="21">
        <f t="shared" si="21"/>
        <v>-511.87</v>
      </c>
      <c r="AR22" s="21">
        <f t="shared" si="22"/>
        <v>28.330000000000013</v>
      </c>
      <c r="AS22" s="21"/>
      <c r="AT22" s="21"/>
      <c r="AU22" s="21"/>
      <c r="AV22" s="21"/>
      <c r="AW22" s="21"/>
      <c r="AX22" s="21"/>
      <c r="AY22" s="21"/>
      <c r="AZ22" s="21"/>
      <c r="BA22" s="21"/>
      <c r="BB22" s="21"/>
      <c r="BC22" s="21"/>
      <c r="BD22" s="21"/>
      <c r="BE22" s="21"/>
      <c r="BF22" s="21"/>
      <c r="BG22" s="21"/>
      <c r="BH22" s="21"/>
      <c r="BI22" s="21"/>
      <c r="BJ22" s="21"/>
      <c r="BK22" s="15"/>
      <c r="BL22" s="15" t="str">
        <f>TEXT(E22,"0000")&amp;"-"&amp;TEXT(E$70,"0000")&amp;" via "&amp;TEXT(D$70,"0000")</f>
        <v>NIST-BP21 via BP1J</v>
      </c>
      <c r="BM22" s="16">
        <f t="shared" si="8"/>
        <v>2021.8191780821917</v>
      </c>
      <c r="BN22" s="8">
        <v>275.5</v>
      </c>
      <c r="BO22" s="8">
        <v>140.8</v>
      </c>
      <c r="BP22" s="8"/>
      <c r="BQ22" s="21">
        <f>AN$70-AN22</f>
        <v>32.78500000000001</v>
      </c>
      <c r="BR22" s="21">
        <f t="shared" si="23"/>
        <v>-101.91499999999996</v>
      </c>
      <c r="BS22" s="21">
        <f>AP$70-AP22</f>
        <v>34.57499999999999</v>
      </c>
      <c r="BT22" s="21">
        <f t="shared" si="24"/>
        <v>-100.125</v>
      </c>
      <c r="BU22" s="21">
        <f>AR$70-AR22</f>
        <v>31.39</v>
      </c>
      <c r="BV22" s="21">
        <f t="shared" si="25"/>
        <v>-103.31</v>
      </c>
      <c r="BW22" s="21"/>
      <c r="BX22" s="21"/>
      <c r="BY22" s="21"/>
      <c r="BZ22" s="21"/>
      <c r="CA22" s="21"/>
      <c r="CB22" s="21"/>
      <c r="CC22" s="21"/>
      <c r="CD22" s="21"/>
      <c r="CE22" s="21"/>
      <c r="CF22" s="21"/>
      <c r="CG22" s="21"/>
      <c r="CH22" s="21"/>
      <c r="CI22" s="21"/>
      <c r="CJ22" s="21"/>
      <c r="CK22" s="21"/>
      <c r="CL22" s="21"/>
      <c r="CM22" s="21"/>
      <c r="CN22" s="21"/>
      <c r="CP22" t="str">
        <f>TEXT(E22,"0000")&amp;" wrt "&amp;TEXT(E$70,"0000")&amp;" via "&amp;TEXT(D$70,"0000")</f>
        <v>NIST wrt BP21 via BP1J</v>
      </c>
      <c r="CQ22" s="1">
        <f t="shared" si="12"/>
        <v>2021.8191780821917</v>
      </c>
      <c r="CR22" s="20">
        <f t="shared" si="26"/>
        <v>-73.51499999999996</v>
      </c>
      <c r="CS22" s="20">
        <f t="shared" si="27"/>
        <v>-72.825</v>
      </c>
      <c r="CT22" s="20">
        <f t="shared" si="28"/>
        <v>-72.71000000000001</v>
      </c>
      <c r="CU22" s="20"/>
      <c r="CV22" s="20"/>
      <c r="CW22" s="20"/>
      <c r="CX22" s="20"/>
      <c r="CY22" s="20"/>
      <c r="CZ22" s="20"/>
      <c r="DA22" s="20"/>
      <c r="DB22" s="20"/>
      <c r="DC22" s="20"/>
      <c r="DD22" s="23"/>
      <c r="DE22" s="20">
        <v>0</v>
      </c>
      <c r="DF22" s="20">
        <f t="shared" si="16"/>
        <v>135.0189500000001</v>
      </c>
      <c r="DG22" s="20"/>
      <c r="DH22" s="20"/>
      <c r="DI22" s="20"/>
      <c r="DJ22" s="20"/>
    </row>
    <row r="23" spans="1:114" ht="15">
      <c r="A23" s="15"/>
      <c r="B23" s="10">
        <v>59510</v>
      </c>
      <c r="C23" s="10">
        <v>59514</v>
      </c>
      <c r="D23" s="10" t="s">
        <v>111</v>
      </c>
      <c r="E23" s="10" t="s">
        <v>44</v>
      </c>
      <c r="F23" s="10" t="s">
        <v>44</v>
      </c>
      <c r="G23" s="15" t="str">
        <f t="shared" si="17"/>
        <v>59510-59514</v>
      </c>
      <c r="H23" s="15" t="str">
        <f t="shared" si="18"/>
        <v>BP25-NIST</v>
      </c>
      <c r="I23" s="18">
        <v>-411.44</v>
      </c>
      <c r="J23" s="16">
        <v>0.1</v>
      </c>
      <c r="K23" s="18">
        <v>-408.05</v>
      </c>
      <c r="L23" s="16">
        <v>0.1</v>
      </c>
      <c r="M23" s="18">
        <v>-411.18</v>
      </c>
      <c r="N23" s="16">
        <v>0.1</v>
      </c>
      <c r="O23" s="18"/>
      <c r="P23" s="16"/>
      <c r="Q23" s="18"/>
      <c r="R23" s="16"/>
      <c r="S23" s="18"/>
      <c r="T23" s="16"/>
      <c r="U23" s="18"/>
      <c r="V23" s="16"/>
      <c r="W23" s="18"/>
      <c r="X23" s="16"/>
      <c r="Y23" s="18"/>
      <c r="Z23" s="16"/>
      <c r="AA23" s="18"/>
      <c r="AB23" s="16"/>
      <c r="AC23" s="18"/>
      <c r="AD23" s="16"/>
      <c r="AE23" s="18"/>
      <c r="AF23" s="16"/>
      <c r="AG23" s="15"/>
      <c r="AH23" s="15" t="str">
        <f t="shared" si="0"/>
        <v>BP25-NIST</v>
      </c>
      <c r="AI23" s="15" t="str">
        <f t="shared" si="1"/>
        <v>59510-59514</v>
      </c>
      <c r="AJ23" s="3">
        <v>467.17</v>
      </c>
      <c r="AK23" s="3">
        <v>65.9</v>
      </c>
      <c r="AL23" s="3"/>
      <c r="AM23" s="21">
        <f t="shared" si="19"/>
        <v>-411.44</v>
      </c>
      <c r="AN23" s="21">
        <f t="shared" si="3"/>
        <v>-10.169999999999987</v>
      </c>
      <c r="AO23" s="21">
        <f t="shared" si="20"/>
        <v>-408.05</v>
      </c>
      <c r="AP23" s="21">
        <f t="shared" si="5"/>
        <v>-6.780000000000001</v>
      </c>
      <c r="AQ23" s="21">
        <f t="shared" si="21"/>
        <v>-411.18</v>
      </c>
      <c r="AR23" s="21">
        <f t="shared" si="22"/>
        <v>-9.909999999999997</v>
      </c>
      <c r="AS23" s="21"/>
      <c r="AT23" s="21"/>
      <c r="AU23" s="21"/>
      <c r="AV23" s="21"/>
      <c r="AW23" s="21"/>
      <c r="AX23" s="21"/>
      <c r="AY23" s="21"/>
      <c r="AZ23" s="21"/>
      <c r="BA23" s="21"/>
      <c r="BB23" s="21"/>
      <c r="BC23" s="21"/>
      <c r="BD23" s="21"/>
      <c r="BE23" s="21"/>
      <c r="BF23" s="21"/>
      <c r="BG23" s="21"/>
      <c r="BH23" s="21"/>
      <c r="BI23" s="21"/>
      <c r="BJ23" s="21"/>
      <c r="BK23" s="15"/>
      <c r="BL23" s="15" t="str">
        <f>TEXT(E23,"0000")&amp;"-"&amp;TEXT(E$70,"0000")&amp;" via "&amp;TEXT(D$79,"0000")</f>
        <v>NIST-BP21 via BP25</v>
      </c>
      <c r="BM23" s="16">
        <f t="shared" si="8"/>
        <v>2021.8191780821917</v>
      </c>
      <c r="BN23" s="8">
        <v>275.5</v>
      </c>
      <c r="BO23" s="8">
        <v>140.8</v>
      </c>
      <c r="BP23" s="8"/>
      <c r="BQ23" s="21">
        <f>AN$79-AN23</f>
        <v>32.35499999999999</v>
      </c>
      <c r="BR23" s="21">
        <f t="shared" si="23"/>
        <v>-102.345</v>
      </c>
      <c r="BS23" s="21">
        <f>AP$79-AP23</f>
        <v>34.525000000000006</v>
      </c>
      <c r="BT23" s="21">
        <f t="shared" si="24"/>
        <v>-100.17499999999998</v>
      </c>
      <c r="BU23" s="21">
        <f>AR$79-AR23</f>
        <v>30.740000000000006</v>
      </c>
      <c r="BV23" s="21">
        <f t="shared" si="25"/>
        <v>-103.95999999999998</v>
      </c>
      <c r="BW23" s="21"/>
      <c r="BX23" s="21"/>
      <c r="BY23" s="21"/>
      <c r="BZ23" s="21"/>
      <c r="CA23" s="21"/>
      <c r="CB23" s="21"/>
      <c r="CC23" s="21"/>
      <c r="CD23" s="21"/>
      <c r="CE23" s="21"/>
      <c r="CF23" s="21"/>
      <c r="CG23" s="21"/>
      <c r="CH23" s="21"/>
      <c r="CI23" s="21"/>
      <c r="CJ23" s="21"/>
      <c r="CK23" s="21"/>
      <c r="CL23" s="21"/>
      <c r="CM23" s="21"/>
      <c r="CN23" s="21"/>
      <c r="CP23" t="str">
        <f>TEXT(E23,"0000")&amp;" wrt "&amp;TEXT(E$70,"0000")&amp;" via "&amp;TEXT(D$79,"0000")</f>
        <v>NIST wrt BP21 via BP25</v>
      </c>
      <c r="CQ23" s="1">
        <f t="shared" si="12"/>
        <v>2021.8191780821917</v>
      </c>
      <c r="CR23" s="20">
        <f t="shared" si="26"/>
        <v>-73.945</v>
      </c>
      <c r="CS23" s="20">
        <f t="shared" si="27"/>
        <v>-72.87499999999999</v>
      </c>
      <c r="CT23" s="20">
        <f t="shared" si="28"/>
        <v>-73.35999999999999</v>
      </c>
      <c r="CU23" s="20"/>
      <c r="CV23" s="20"/>
      <c r="CW23" s="20"/>
      <c r="CX23" s="20"/>
      <c r="CY23" s="20"/>
      <c r="CZ23" s="20"/>
      <c r="DA23" s="20"/>
      <c r="DB23" s="20"/>
      <c r="DC23" s="20"/>
      <c r="DD23" s="23"/>
      <c r="DE23" s="20">
        <v>0</v>
      </c>
      <c r="DF23" s="20">
        <f t="shared" si="16"/>
        <v>134.00184999999996</v>
      </c>
      <c r="DG23" s="20"/>
      <c r="DH23" s="20"/>
      <c r="DI23" s="20"/>
      <c r="DJ23" s="20"/>
    </row>
    <row r="24" spans="1:114" ht="15">
      <c r="A24" s="15"/>
      <c r="B24" s="10">
        <v>59510</v>
      </c>
      <c r="C24" s="10">
        <v>59514</v>
      </c>
      <c r="D24" s="10" t="s">
        <v>65</v>
      </c>
      <c r="E24" s="10" t="s">
        <v>92</v>
      </c>
      <c r="F24" s="10" t="s">
        <v>44</v>
      </c>
      <c r="G24" s="15" t="str">
        <f>TEXT(B24,"00000")&amp;"-"&amp;TEXT(C24,"00000")</f>
        <v>59510-59514</v>
      </c>
      <c r="H24" s="15" t="str">
        <f>TEXT(D24,"0000")&amp;"-"&amp;TEXT(E24,"0000")</f>
        <v>BP1J-NISS</v>
      </c>
      <c r="I24" s="18">
        <v>-421.52</v>
      </c>
      <c r="J24" s="16">
        <v>0.2</v>
      </c>
      <c r="K24" s="18">
        <v>-422.21</v>
      </c>
      <c r="L24" s="16">
        <v>0.1</v>
      </c>
      <c r="M24" s="18">
        <v>-421.96</v>
      </c>
      <c r="N24" s="16">
        <v>0.2</v>
      </c>
      <c r="O24" s="18">
        <v>-422.12</v>
      </c>
      <c r="P24" s="16">
        <v>0.1</v>
      </c>
      <c r="Q24" s="18"/>
      <c r="R24" s="16"/>
      <c r="S24" s="18"/>
      <c r="T24" s="16"/>
      <c r="U24" s="18">
        <v>-420.07</v>
      </c>
      <c r="V24" s="16">
        <v>0.1</v>
      </c>
      <c r="W24" s="18">
        <v>-413.21</v>
      </c>
      <c r="X24" s="16">
        <v>0.1</v>
      </c>
      <c r="Y24" s="18"/>
      <c r="Z24" s="16"/>
      <c r="AA24" s="18"/>
      <c r="AB24" s="16"/>
      <c r="AC24" s="18"/>
      <c r="AD24" s="16"/>
      <c r="AE24" s="18"/>
      <c r="AF24" s="16"/>
      <c r="AG24" s="15"/>
      <c r="AH24" s="15" t="str">
        <f t="shared" si="0"/>
        <v>BP1J-NISS</v>
      </c>
      <c r="AI24" s="15" t="str">
        <f t="shared" si="1"/>
        <v>59510-59514</v>
      </c>
      <c r="AJ24" s="3">
        <v>606.1</v>
      </c>
      <c r="AK24" s="3">
        <v>299.4</v>
      </c>
      <c r="AL24" s="3"/>
      <c r="AM24" s="21">
        <f t="shared" si="19"/>
        <v>-421.52</v>
      </c>
      <c r="AN24" s="21">
        <f>AM24+$AJ24-$AK24</f>
        <v>-114.81999999999994</v>
      </c>
      <c r="AO24" s="21">
        <f t="shared" si="20"/>
        <v>-422.21</v>
      </c>
      <c r="AP24" s="21">
        <f>AO24+$AJ24-$AK24</f>
        <v>-115.50999999999993</v>
      </c>
      <c r="AQ24" s="21">
        <f t="shared" si="21"/>
        <v>-421.96</v>
      </c>
      <c r="AR24" s="21">
        <f t="shared" si="22"/>
        <v>-115.25999999999993</v>
      </c>
      <c r="AS24" s="21">
        <f>O24</f>
        <v>-422.12</v>
      </c>
      <c r="AT24" s="21">
        <f>AS24+$AJ24-$AK24</f>
        <v>-115.41999999999996</v>
      </c>
      <c r="AU24" s="21"/>
      <c r="AV24" s="21"/>
      <c r="AW24" s="21"/>
      <c r="AX24" s="21"/>
      <c r="AY24" s="21">
        <f>U24</f>
        <v>-420.07</v>
      </c>
      <c r="AZ24" s="21">
        <f>AY24+$AJ24-$AK24</f>
        <v>-113.36999999999995</v>
      </c>
      <c r="BA24" s="21">
        <f>W24</f>
        <v>-413.21</v>
      </c>
      <c r="BB24" s="21">
        <f>BA24+$AJ24-$AK24</f>
        <v>-106.50999999999993</v>
      </c>
      <c r="BC24" s="21"/>
      <c r="BD24" s="21"/>
      <c r="BE24" s="21"/>
      <c r="BF24" s="21"/>
      <c r="BG24" s="21"/>
      <c r="BH24" s="21"/>
      <c r="BI24" s="21"/>
      <c r="BJ24" s="21"/>
      <c r="BK24" s="15"/>
      <c r="BL24" s="15" t="str">
        <f>TEXT(E24,"0000")&amp;"-"&amp;TEXT(E$70,"0000")&amp;" via "&amp;TEXT(D$70,"0000")</f>
        <v>NISS-BP21 via BP1J</v>
      </c>
      <c r="BM24" s="16">
        <f t="shared" si="8"/>
        <v>2021.8191780821917</v>
      </c>
      <c r="BN24" s="8">
        <v>298.9</v>
      </c>
      <c r="BO24" s="8">
        <v>140.8</v>
      </c>
      <c r="BP24" s="8"/>
      <c r="BQ24" s="21">
        <f>AN$70-AN24</f>
        <v>175.33499999999992</v>
      </c>
      <c r="BR24" s="21">
        <f t="shared" si="23"/>
        <v>17.234999999999957</v>
      </c>
      <c r="BS24" s="21">
        <f>AP$70-AP24</f>
        <v>176.91499999999994</v>
      </c>
      <c r="BT24" s="21">
        <f t="shared" si="24"/>
        <v>18.81499999999997</v>
      </c>
      <c r="BU24" s="21">
        <f>AR$70-AR24</f>
        <v>174.97999999999996</v>
      </c>
      <c r="BV24" s="21">
        <f t="shared" si="25"/>
        <v>16.879999999999995</v>
      </c>
      <c r="BW24" s="21"/>
      <c r="BX24" s="21"/>
      <c r="BY24" s="21"/>
      <c r="BZ24" s="21"/>
      <c r="CA24" s="21"/>
      <c r="CB24" s="21"/>
      <c r="CC24" s="21">
        <f>AZ$70-AZ24</f>
        <v>186.51999999999995</v>
      </c>
      <c r="CD24" s="21">
        <f>CC24-$BN24+$BO24</f>
        <v>28.419999999999987</v>
      </c>
      <c r="CE24" s="21">
        <f>BB$70-BB24</f>
        <v>177.62499999999994</v>
      </c>
      <c r="CF24" s="21">
        <f>CE24-$BN24+$BO24</f>
        <v>19.524999999999977</v>
      </c>
      <c r="CG24" s="21"/>
      <c r="CH24" s="21"/>
      <c r="CI24" s="21"/>
      <c r="CJ24" s="21"/>
      <c r="CK24" s="21"/>
      <c r="CL24" s="21"/>
      <c r="CM24" s="21"/>
      <c r="CN24" s="21"/>
      <c r="CP24" t="str">
        <f>TEXT(E24,"0000")&amp;" wrt "&amp;TEXT(E$70,"0000")&amp;" via "&amp;TEXT(D$70,"0000")</f>
        <v>NISS wrt BP21 via BP1J</v>
      </c>
      <c r="CQ24" s="1">
        <f t="shared" si="12"/>
        <v>2021.8191780821917</v>
      </c>
      <c r="CR24" s="20">
        <f t="shared" si="26"/>
        <v>45.634999999999955</v>
      </c>
      <c r="CS24" s="20">
        <f t="shared" si="27"/>
        <v>46.11499999999997</v>
      </c>
      <c r="CT24" s="20">
        <f t="shared" si="28"/>
        <v>47.48</v>
      </c>
      <c r="CU24" s="20"/>
      <c r="CV24" s="20"/>
      <c r="CW24" s="20"/>
      <c r="CX24" s="20">
        <f>CD24+CX$8+$DE24</f>
        <v>56.11999999999999</v>
      </c>
      <c r="CY24" s="20">
        <f>CF24+CY$8+$DE24</f>
        <v>48.12499999999998</v>
      </c>
      <c r="CZ24" s="20"/>
      <c r="DA24" s="20"/>
      <c r="DB24" s="20"/>
      <c r="DC24" s="20"/>
      <c r="DD24" s="23"/>
      <c r="DE24" s="20"/>
      <c r="DF24" s="20">
        <f t="shared" si="16"/>
        <v>44.39339999999993</v>
      </c>
      <c r="DG24" s="20"/>
      <c r="DH24" s="20"/>
      <c r="DI24" s="20"/>
      <c r="DJ24" s="20"/>
    </row>
    <row r="25" spans="1:114" ht="15">
      <c r="A25" s="15"/>
      <c r="B25" s="10">
        <v>59510</v>
      </c>
      <c r="C25" s="10">
        <v>59514</v>
      </c>
      <c r="D25" s="10" t="s">
        <v>111</v>
      </c>
      <c r="E25" s="10" t="s">
        <v>92</v>
      </c>
      <c r="F25" s="10" t="s">
        <v>44</v>
      </c>
      <c r="G25" s="15" t="str">
        <f>TEXT(B25,"00000")&amp;"-"&amp;TEXT(C25,"00000")</f>
        <v>59510-59514</v>
      </c>
      <c r="H25" s="15" t="str">
        <f>TEXT(D25,"0000")&amp;"-"&amp;TEXT(E25,"0000")</f>
        <v>BP25-NISS</v>
      </c>
      <c r="I25" s="18">
        <v>-320.46</v>
      </c>
      <c r="J25" s="16">
        <v>0.2</v>
      </c>
      <c r="K25" s="18">
        <v>-316.82</v>
      </c>
      <c r="L25" s="16">
        <v>0.1</v>
      </c>
      <c r="M25" s="18">
        <v>-321.29</v>
      </c>
      <c r="N25" s="16">
        <v>0.2</v>
      </c>
      <c r="O25" s="18">
        <v>-317.03</v>
      </c>
      <c r="P25" s="16">
        <v>0.1</v>
      </c>
      <c r="Q25" s="18"/>
      <c r="R25" s="16"/>
      <c r="S25" s="18"/>
      <c r="T25" s="16"/>
      <c r="U25" s="18">
        <v>-329.26</v>
      </c>
      <c r="V25" s="16">
        <v>0.5</v>
      </c>
      <c r="W25" s="18">
        <v>-315.39</v>
      </c>
      <c r="X25" s="16">
        <v>0.3</v>
      </c>
      <c r="Y25" s="18"/>
      <c r="Z25" s="16"/>
      <c r="AA25" s="18"/>
      <c r="AB25" s="16"/>
      <c r="AC25" s="18"/>
      <c r="AD25" s="16"/>
      <c r="AE25" s="18"/>
      <c r="AF25" s="16"/>
      <c r="AG25" s="15"/>
      <c r="AH25" s="15" t="str">
        <f t="shared" si="0"/>
        <v>BP25-NISS</v>
      </c>
      <c r="AI25" s="15" t="str">
        <f t="shared" si="1"/>
        <v>59510-59514</v>
      </c>
      <c r="AJ25" s="3">
        <v>467.17</v>
      </c>
      <c r="AK25" s="3">
        <v>299.4</v>
      </c>
      <c r="AL25" s="3"/>
      <c r="AM25" s="21">
        <f t="shared" si="19"/>
        <v>-320.46</v>
      </c>
      <c r="AN25" s="21">
        <f>AM25+$AJ25-$AK25</f>
        <v>-152.68999999999994</v>
      </c>
      <c r="AO25" s="21">
        <f t="shared" si="20"/>
        <v>-316.82</v>
      </c>
      <c r="AP25" s="21">
        <f>AO25+$AJ25-$AK25</f>
        <v>-149.04999999999995</v>
      </c>
      <c r="AQ25" s="21">
        <f t="shared" si="21"/>
        <v>-321.29</v>
      </c>
      <c r="AR25" s="21">
        <f t="shared" si="22"/>
        <v>-153.51999999999998</v>
      </c>
      <c r="AS25" s="21">
        <f>O25</f>
        <v>-317.03</v>
      </c>
      <c r="AT25" s="21">
        <f>AS25+$AJ25-$AK25</f>
        <v>-149.25999999999993</v>
      </c>
      <c r="AU25" s="21"/>
      <c r="AV25" s="21"/>
      <c r="AW25" s="21"/>
      <c r="AX25" s="21"/>
      <c r="AY25" s="21">
        <f>U25</f>
        <v>-329.26</v>
      </c>
      <c r="AZ25" s="21">
        <f>AY25+$AJ25-$AK25</f>
        <v>-161.48999999999995</v>
      </c>
      <c r="BA25" s="21">
        <f>W25</f>
        <v>-315.39</v>
      </c>
      <c r="BB25" s="21">
        <f>BA25+$AJ25-$AK25</f>
        <v>-147.61999999999995</v>
      </c>
      <c r="BC25" s="21"/>
      <c r="BD25" s="21"/>
      <c r="BE25" s="21"/>
      <c r="BF25" s="21"/>
      <c r="BG25" s="21"/>
      <c r="BH25" s="21"/>
      <c r="BI25" s="21"/>
      <c r="BJ25" s="21"/>
      <c r="BK25" s="15"/>
      <c r="BL25" s="15" t="str">
        <f>TEXT(E25,"0000")&amp;"-"&amp;TEXT(E$70,"0000")&amp;" via "&amp;TEXT(D$79,"0000")</f>
        <v>NISS-BP21 via BP25</v>
      </c>
      <c r="BM25" s="16">
        <f t="shared" si="8"/>
        <v>2021.8191780821917</v>
      </c>
      <c r="BN25" s="8">
        <v>298.9</v>
      </c>
      <c r="BO25" s="8">
        <v>140.8</v>
      </c>
      <c r="BP25" s="8"/>
      <c r="BQ25" s="21">
        <f>AN$79-AN25</f>
        <v>174.87499999999994</v>
      </c>
      <c r="BR25" s="21">
        <f t="shared" si="23"/>
        <v>16.774999999999977</v>
      </c>
      <c r="BS25" s="21">
        <f>AP$79-AP25</f>
        <v>176.79499999999996</v>
      </c>
      <c r="BT25" s="21">
        <f t="shared" si="24"/>
        <v>18.694999999999993</v>
      </c>
      <c r="BU25" s="21">
        <f>AR$79-AR25</f>
        <v>174.35</v>
      </c>
      <c r="BV25" s="21">
        <f t="shared" si="25"/>
        <v>16.25000000000003</v>
      </c>
      <c r="BW25" s="21"/>
      <c r="BX25" s="21"/>
      <c r="BY25" s="21"/>
      <c r="BZ25" s="21"/>
      <c r="CA25" s="21"/>
      <c r="CB25" s="21"/>
      <c r="CC25" s="21">
        <f>AZ$79-AZ25</f>
        <v>185.73499999999996</v>
      </c>
      <c r="CD25" s="21">
        <f>CC25-$BN25+$BO25</f>
        <v>27.63499999999999</v>
      </c>
      <c r="CE25" s="21">
        <f>BB$79-BB25</f>
        <v>177.31499999999994</v>
      </c>
      <c r="CF25" s="21">
        <f>CE25-$BN25+$BO25</f>
        <v>19.214999999999975</v>
      </c>
      <c r="CG25" s="21"/>
      <c r="CH25" s="21"/>
      <c r="CI25" s="21"/>
      <c r="CJ25" s="21"/>
      <c r="CK25" s="21"/>
      <c r="CL25" s="21"/>
      <c r="CM25" s="21"/>
      <c r="CN25" s="21"/>
      <c r="CP25" t="str">
        <f>TEXT(E25,"0000")&amp;" wrt "&amp;TEXT(E$70,"0000")&amp;" via "&amp;TEXT(D$79,"0000")</f>
        <v>NISS wrt BP21 via BP25</v>
      </c>
      <c r="CQ25" s="1">
        <f t="shared" si="12"/>
        <v>2021.8191780821917</v>
      </c>
      <c r="CR25" s="20">
        <f t="shared" si="26"/>
        <v>45.174999999999976</v>
      </c>
      <c r="CS25" s="20">
        <f t="shared" si="27"/>
        <v>45.99499999999999</v>
      </c>
      <c r="CT25" s="20">
        <f t="shared" si="28"/>
        <v>46.85000000000003</v>
      </c>
      <c r="CU25" s="20"/>
      <c r="CV25" s="20"/>
      <c r="CW25" s="20"/>
      <c r="CX25" s="20">
        <f>CD25+CX$8+$DE25</f>
        <v>55.334999999999994</v>
      </c>
      <c r="CY25" s="20">
        <f>CF25+CY$8+$DE25</f>
        <v>47.814999999999976</v>
      </c>
      <c r="CZ25" s="20"/>
      <c r="DA25" s="20"/>
      <c r="DB25" s="20"/>
      <c r="DC25" s="20"/>
      <c r="DD25" s="23"/>
      <c r="DE25" s="20"/>
      <c r="DF25" s="20">
        <f t="shared" si="16"/>
        <v>43.40809999999993</v>
      </c>
      <c r="DG25" s="20"/>
      <c r="DH25" s="20"/>
      <c r="DI25" s="20"/>
      <c r="DJ25" s="20"/>
    </row>
    <row r="26" spans="1:114" ht="15">
      <c r="A26" s="15"/>
      <c r="B26" s="10">
        <v>59510</v>
      </c>
      <c r="C26" s="10">
        <v>59514</v>
      </c>
      <c r="D26" s="10" t="s">
        <v>65</v>
      </c>
      <c r="E26" s="10" t="s">
        <v>186</v>
      </c>
      <c r="F26" s="10" t="s">
        <v>44</v>
      </c>
      <c r="G26" s="15" t="str">
        <f>TEXT(B26,"00000")&amp;"-"&amp;TEXT(C26,"00000")</f>
        <v>59510-59514</v>
      </c>
      <c r="H26" s="15" t="str">
        <f>TEXT(D26,"0000")&amp;"-"&amp;TEXT(E26,"0000")</f>
        <v>BP1J-NISX</v>
      </c>
      <c r="I26" s="18">
        <v>-137.45</v>
      </c>
      <c r="J26" s="16"/>
      <c r="K26" s="18">
        <v>-135.58</v>
      </c>
      <c r="L26" s="16"/>
      <c r="M26" s="18">
        <v>-138.33</v>
      </c>
      <c r="N26" s="16"/>
      <c r="O26" s="18">
        <v>-136.55</v>
      </c>
      <c r="P26" s="16"/>
      <c r="Q26" s="18">
        <v>-138.91</v>
      </c>
      <c r="R26" s="16"/>
      <c r="S26" s="18">
        <v>-129.45</v>
      </c>
      <c r="T26" s="16"/>
      <c r="U26" s="18"/>
      <c r="V26" s="16"/>
      <c r="W26" s="18"/>
      <c r="X26" s="16"/>
      <c r="Y26" s="18"/>
      <c r="Z26" s="16"/>
      <c r="AA26" s="18"/>
      <c r="AB26" s="16"/>
      <c r="AC26" s="18"/>
      <c r="AD26" s="16"/>
      <c r="AE26" s="18"/>
      <c r="AF26" s="16"/>
      <c r="AG26" s="15"/>
      <c r="AH26" s="15" t="str">
        <f>H26</f>
        <v>BP1J-NISX</v>
      </c>
      <c r="AI26" s="15" t="str">
        <f>TEXT(B26,"00000")&amp;"-"&amp;TEXT(C26,"00000")</f>
        <v>59510-59514</v>
      </c>
      <c r="AJ26" s="3">
        <v>606.1</v>
      </c>
      <c r="AK26" s="3">
        <v>452.29</v>
      </c>
      <c r="AL26" s="3"/>
      <c r="AM26" s="21">
        <f t="shared" si="19"/>
        <v>-137.45</v>
      </c>
      <c r="AN26" s="21">
        <f>AM26+$AJ26-$AK26</f>
        <v>16.360000000000014</v>
      </c>
      <c r="AO26" s="21">
        <f t="shared" si="20"/>
        <v>-135.58</v>
      </c>
      <c r="AP26" s="21">
        <f>AO26+$AJ26-$AK26</f>
        <v>18.22999999999996</v>
      </c>
      <c r="AQ26" s="21">
        <f t="shared" si="21"/>
        <v>-138.33</v>
      </c>
      <c r="AR26" s="21">
        <f t="shared" si="22"/>
        <v>15.479999999999961</v>
      </c>
      <c r="AS26" s="21">
        <f>O26</f>
        <v>-136.55</v>
      </c>
      <c r="AT26" s="21">
        <f>AS26+$AJ26-$AK26</f>
        <v>17.25999999999999</v>
      </c>
      <c r="AU26" s="21">
        <f>Q26</f>
        <v>-138.91</v>
      </c>
      <c r="AV26" s="21">
        <f>AU26+$AJ26-$AK26</f>
        <v>14.900000000000034</v>
      </c>
      <c r="AW26" s="21">
        <f>S26</f>
        <v>-129.45</v>
      </c>
      <c r="AX26" s="21">
        <f>AW26+$AJ26-$AK26</f>
        <v>24.360000000000014</v>
      </c>
      <c r="AY26" s="21"/>
      <c r="AZ26" s="21"/>
      <c r="BA26" s="21"/>
      <c r="BB26" s="21"/>
      <c r="BC26" s="21"/>
      <c r="BD26" s="21"/>
      <c r="BE26" s="21"/>
      <c r="BF26" s="21"/>
      <c r="BG26" s="21"/>
      <c r="BH26" s="21"/>
      <c r="BI26" s="21"/>
      <c r="BJ26" s="21"/>
      <c r="BK26" s="15"/>
      <c r="BL26" s="15" t="str">
        <f>TEXT(E26,"0000")&amp;"-"&amp;TEXT(E$70,"0000")&amp;" via "&amp;TEXT(D$70,"0000")</f>
        <v>NISX-BP21 via BP1J</v>
      </c>
      <c r="BM26" s="16">
        <f>2014+(B26+C26-2*56658)/730</f>
        <v>2021.8191780821917</v>
      </c>
      <c r="BN26" s="8">
        <v>185</v>
      </c>
      <c r="BO26" s="8">
        <v>140.8</v>
      </c>
      <c r="BP26" s="8"/>
      <c r="BQ26" s="21">
        <f>AN$70-AN26</f>
        <v>44.15499999999999</v>
      </c>
      <c r="BR26" s="21">
        <f t="shared" si="23"/>
        <v>-0.045000000000015916</v>
      </c>
      <c r="BS26" s="21">
        <f>AP$70-AP26</f>
        <v>43.17500000000004</v>
      </c>
      <c r="BT26" s="21">
        <f t="shared" si="24"/>
        <v>-1.0249999999999488</v>
      </c>
      <c r="BU26" s="21">
        <f>AR$70-AR26</f>
        <v>44.24000000000005</v>
      </c>
      <c r="BV26" s="21">
        <f t="shared" si="25"/>
        <v>0.04000000000007731</v>
      </c>
      <c r="BW26" s="21"/>
      <c r="BX26" s="21"/>
      <c r="BY26" s="21">
        <f>AV$70-AV26</f>
        <v>44.224999999999966</v>
      </c>
      <c r="BZ26" s="21">
        <f>BY26-$BN26+$BO26</f>
        <v>0.024999999999977263</v>
      </c>
      <c r="CA26" s="21">
        <f>AX$70-AX26</f>
        <v>44.58499999999998</v>
      </c>
      <c r="CB26" s="21">
        <f>CA26-$BN26+$BO26</f>
        <v>0.3849999999999909</v>
      </c>
      <c r="CC26" s="21"/>
      <c r="CD26" s="21"/>
      <c r="CE26" s="21"/>
      <c r="CF26" s="21"/>
      <c r="CG26" s="21"/>
      <c r="CH26" s="21"/>
      <c r="CI26" s="21"/>
      <c r="CJ26" s="21"/>
      <c r="CK26" s="21"/>
      <c r="CL26" s="21"/>
      <c r="CM26" s="21"/>
      <c r="CN26" s="21"/>
      <c r="CP26" t="str">
        <f>TEXT(E26,"0000")&amp;" wrt "&amp;TEXT(E$70,"0000")&amp;" via "&amp;TEXT(D$70,"0000")</f>
        <v>NISX wrt BP21 via BP1J</v>
      </c>
      <c r="CQ26" s="1">
        <f>BM26</f>
        <v>2021.8191780821917</v>
      </c>
      <c r="CR26" s="20">
        <f t="shared" si="26"/>
        <v>28.354999999999983</v>
      </c>
      <c r="CS26" s="20">
        <f t="shared" si="27"/>
        <v>26.275000000000052</v>
      </c>
      <c r="CT26" s="20">
        <f t="shared" si="28"/>
        <v>30.64000000000008</v>
      </c>
      <c r="CU26" s="20"/>
      <c r="CV26" s="20">
        <f>BZ26+CV$8+$DE26</f>
        <v>30.724999999999977</v>
      </c>
      <c r="CW26" s="20">
        <f>CB26+CW$8+$DE26</f>
        <v>31.28499999999999</v>
      </c>
      <c r="CX26" s="20"/>
      <c r="CY26" s="20"/>
      <c r="CZ26" s="20"/>
      <c r="DA26" s="20"/>
      <c r="DB26" s="20"/>
      <c r="DC26" s="20"/>
      <c r="DD26" s="23" t="s">
        <v>107</v>
      </c>
      <c r="DE26" s="20"/>
      <c r="DF26" s="20">
        <f>2.545*CR26-1.545*CS26+BN26-AK26-DE26</f>
        <v>-235.72140000000016</v>
      </c>
      <c r="DG26" s="20"/>
      <c r="DH26" s="20"/>
      <c r="DI26" s="20"/>
      <c r="DJ26" s="20"/>
    </row>
    <row r="27" spans="1:114" ht="15">
      <c r="A27" s="15"/>
      <c r="B27" s="10">
        <v>59510</v>
      </c>
      <c r="C27" s="10">
        <v>59514</v>
      </c>
      <c r="D27" s="10" t="s">
        <v>111</v>
      </c>
      <c r="E27" s="10" t="s">
        <v>186</v>
      </c>
      <c r="F27" s="10" t="s">
        <v>44</v>
      </c>
      <c r="G27" s="15" t="str">
        <f>TEXT(B27,"00000")&amp;"-"&amp;TEXT(C27,"00000")</f>
        <v>59510-59514</v>
      </c>
      <c r="H27" s="15" t="str">
        <f>TEXT(D27,"0000")&amp;"-"&amp;TEXT(E27,"0000")</f>
        <v>BP25-NISX</v>
      </c>
      <c r="I27" s="18">
        <v>-36.44</v>
      </c>
      <c r="J27" s="16"/>
      <c r="K27" s="18">
        <v>-30.22</v>
      </c>
      <c r="L27" s="16"/>
      <c r="M27" s="18">
        <v>-37.69</v>
      </c>
      <c r="N27" s="16"/>
      <c r="O27" s="18">
        <v>-31.48</v>
      </c>
      <c r="P27" s="16"/>
      <c r="Q27" s="18">
        <v>-38.28</v>
      </c>
      <c r="R27" s="16"/>
      <c r="S27" s="18">
        <v>-32.75</v>
      </c>
      <c r="T27" s="16"/>
      <c r="U27" s="18"/>
      <c r="V27" s="16"/>
      <c r="W27" s="18"/>
      <c r="X27" s="16"/>
      <c r="Y27" s="18"/>
      <c r="Z27" s="16"/>
      <c r="AA27" s="18"/>
      <c r="AB27" s="16"/>
      <c r="AC27" s="18"/>
      <c r="AD27" s="16"/>
      <c r="AE27" s="18"/>
      <c r="AF27" s="16"/>
      <c r="AG27" s="15"/>
      <c r="AH27" s="15" t="str">
        <f>H27</f>
        <v>BP25-NISX</v>
      </c>
      <c r="AI27" s="15" t="str">
        <f>TEXT(B27,"00000")&amp;"-"&amp;TEXT(C27,"00000")</f>
        <v>59510-59514</v>
      </c>
      <c r="AJ27" s="3">
        <v>467.17</v>
      </c>
      <c r="AK27" s="3">
        <v>452.29</v>
      </c>
      <c r="AL27" s="3"/>
      <c r="AM27" s="21">
        <f t="shared" si="19"/>
        <v>-36.44</v>
      </c>
      <c r="AN27" s="21">
        <f>AM27+$AJ27-$AK27</f>
        <v>-21.560000000000002</v>
      </c>
      <c r="AO27" s="21">
        <f t="shared" si="20"/>
        <v>-30.22</v>
      </c>
      <c r="AP27" s="21">
        <f>AO27+$AJ27-$AK27</f>
        <v>-15.339999999999975</v>
      </c>
      <c r="AQ27" s="21">
        <f t="shared" si="21"/>
        <v>-37.69</v>
      </c>
      <c r="AR27" s="21">
        <f t="shared" si="22"/>
        <v>-22.810000000000002</v>
      </c>
      <c r="AS27" s="21">
        <f>O27</f>
        <v>-31.48</v>
      </c>
      <c r="AT27" s="21">
        <f>AS27+$AJ27-$AK27</f>
        <v>-16.600000000000023</v>
      </c>
      <c r="AU27" s="21">
        <f>Q27</f>
        <v>-38.28</v>
      </c>
      <c r="AV27" s="21">
        <f>AU27+$AJ27-$AK27</f>
        <v>-23.400000000000034</v>
      </c>
      <c r="AW27" s="21">
        <f>S27</f>
        <v>-32.75</v>
      </c>
      <c r="AX27" s="21">
        <f>AW27+$AJ27-$AK27</f>
        <v>-17.870000000000005</v>
      </c>
      <c r="AY27" s="21"/>
      <c r="AZ27" s="21"/>
      <c r="BA27" s="21"/>
      <c r="BB27" s="21"/>
      <c r="BC27" s="21"/>
      <c r="BD27" s="21"/>
      <c r="BE27" s="21"/>
      <c r="BF27" s="21"/>
      <c r="BG27" s="21"/>
      <c r="BH27" s="21"/>
      <c r="BI27" s="21"/>
      <c r="BJ27" s="21"/>
      <c r="BK27" s="15"/>
      <c r="BL27" s="15" t="str">
        <f>TEXT(E27,"0000")&amp;"-"&amp;TEXT(E$70,"0000")&amp;" via "&amp;TEXT(D$79,"0000")</f>
        <v>NISX-BP21 via BP25</v>
      </c>
      <c r="BM27" s="16">
        <f>2014+(B27+C27-2*56658)/730</f>
        <v>2021.8191780821917</v>
      </c>
      <c r="BN27" s="8">
        <v>185</v>
      </c>
      <c r="BO27" s="8">
        <v>140.8</v>
      </c>
      <c r="BP27" s="8"/>
      <c r="BQ27" s="21">
        <f>AN$79-AN27</f>
        <v>43.745000000000005</v>
      </c>
      <c r="BR27" s="21">
        <f t="shared" si="23"/>
        <v>-0.4549999999999841</v>
      </c>
      <c r="BS27" s="21">
        <f>AP$79-AP27</f>
        <v>43.08499999999998</v>
      </c>
      <c r="BT27" s="21">
        <f t="shared" si="24"/>
        <v>-1.115000000000009</v>
      </c>
      <c r="BU27" s="21">
        <f>AR$79-AR27</f>
        <v>43.640000000000015</v>
      </c>
      <c r="BV27" s="21">
        <f t="shared" si="25"/>
        <v>-0.5599999999999739</v>
      </c>
      <c r="BW27" s="21"/>
      <c r="BX27" s="21"/>
      <c r="BY27" s="21">
        <f>AV$79-AV27</f>
        <v>43.835000000000036</v>
      </c>
      <c r="BZ27" s="21">
        <f>BY27-$BN27+$BO27</f>
        <v>-0.36499999999995225</v>
      </c>
      <c r="CA27" s="21">
        <f>AX$79-AX27</f>
        <v>44.35000000000001</v>
      </c>
      <c r="CB27" s="21">
        <f>CA27-$BN27+$BO27</f>
        <v>0.1500000000000341</v>
      </c>
      <c r="CC27" s="21"/>
      <c r="CD27" s="21"/>
      <c r="CE27" s="21"/>
      <c r="CF27" s="21"/>
      <c r="CG27" s="21"/>
      <c r="CH27" s="21"/>
      <c r="CI27" s="21"/>
      <c r="CJ27" s="21"/>
      <c r="CK27" s="21"/>
      <c r="CL27" s="21"/>
      <c r="CM27" s="21"/>
      <c r="CN27" s="21"/>
      <c r="CP27" t="str">
        <f>TEXT(E27,"0000")&amp;" wrt "&amp;TEXT(E$70,"0000")&amp;" via "&amp;TEXT(D$79,"0000")</f>
        <v>NISX wrt BP21 via BP25</v>
      </c>
      <c r="CQ27" s="1">
        <f>BM27</f>
        <v>2021.8191780821917</v>
      </c>
      <c r="CR27" s="20">
        <f t="shared" si="26"/>
        <v>27.945000000000014</v>
      </c>
      <c r="CS27" s="20">
        <f t="shared" si="27"/>
        <v>26.18499999999999</v>
      </c>
      <c r="CT27" s="20">
        <f t="shared" si="28"/>
        <v>30.040000000000028</v>
      </c>
      <c r="CU27" s="20"/>
      <c r="CV27" s="20">
        <f>BZ27+CV$8+$DE27</f>
        <v>30.335000000000047</v>
      </c>
      <c r="CW27" s="20">
        <f>CB27+CW$8+$DE27</f>
        <v>31.050000000000033</v>
      </c>
      <c r="CX27" s="20"/>
      <c r="CY27" s="20"/>
      <c r="CZ27" s="20"/>
      <c r="DA27" s="20"/>
      <c r="DB27" s="20"/>
      <c r="DC27" s="20"/>
      <c r="DD27" s="23" t="s">
        <v>107</v>
      </c>
      <c r="DE27" s="20"/>
      <c r="DF27" s="20">
        <f>2.545*CR27-1.545*CS27+BN27-AK27-DE27</f>
        <v>-236.62579999999997</v>
      </c>
      <c r="DG27" s="20"/>
      <c r="DH27" s="20"/>
      <c r="DI27" s="20"/>
      <c r="DJ27" s="20"/>
    </row>
    <row r="28" spans="1:114" ht="15">
      <c r="A28" s="15"/>
      <c r="B28" s="10"/>
      <c r="C28" s="10"/>
      <c r="D28" s="10"/>
      <c r="E28" s="10"/>
      <c r="F28" s="10"/>
      <c r="G28" s="15"/>
      <c r="H28" s="15"/>
      <c r="I28" s="18"/>
      <c r="J28" s="16"/>
      <c r="K28" s="18"/>
      <c r="L28" s="16"/>
      <c r="M28" s="18"/>
      <c r="N28" s="16"/>
      <c r="O28" s="18"/>
      <c r="P28" s="16"/>
      <c r="Q28" s="18"/>
      <c r="R28" s="16"/>
      <c r="S28" s="18"/>
      <c r="T28" s="16"/>
      <c r="U28" s="18"/>
      <c r="V28" s="16"/>
      <c r="W28" s="18"/>
      <c r="X28" s="16"/>
      <c r="Y28" s="18"/>
      <c r="Z28" s="16"/>
      <c r="AA28" s="18"/>
      <c r="AB28" s="16"/>
      <c r="AC28" s="18"/>
      <c r="AD28" s="16"/>
      <c r="AE28" s="18"/>
      <c r="AF28" s="16"/>
      <c r="AG28" s="15"/>
      <c r="AH28" s="15"/>
      <c r="AI28" s="15"/>
      <c r="AJ28" s="3"/>
      <c r="AK28" s="3"/>
      <c r="AL28" s="3"/>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15"/>
      <c r="BL28" s="15"/>
      <c r="BM28" s="16"/>
      <c r="BN28" s="8"/>
      <c r="BO28" s="8"/>
      <c r="BP28" s="8"/>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Q28" s="1"/>
      <c r="CR28" s="20"/>
      <c r="CS28" s="20"/>
      <c r="CT28" s="20"/>
      <c r="CU28" s="20"/>
      <c r="CV28" s="20"/>
      <c r="CW28" s="20"/>
      <c r="CX28" s="20"/>
      <c r="CY28" s="20"/>
      <c r="CZ28" s="20"/>
      <c r="DA28" s="20"/>
      <c r="DB28" s="20"/>
      <c r="DC28" s="20"/>
      <c r="DD28" s="23"/>
      <c r="DE28" s="20"/>
      <c r="DF28" s="20"/>
      <c r="DG28" s="20"/>
      <c r="DH28" s="20"/>
      <c r="DI28" s="20"/>
      <c r="DJ28" s="20"/>
    </row>
    <row r="29" spans="1:114" ht="15">
      <c r="A29" s="15" t="s">
        <v>187</v>
      </c>
      <c r="B29" s="10">
        <v>59510</v>
      </c>
      <c r="C29" s="10">
        <v>59529</v>
      </c>
      <c r="D29" s="10" t="s">
        <v>65</v>
      </c>
      <c r="E29" s="10" t="s">
        <v>115</v>
      </c>
      <c r="F29" s="10" t="s">
        <v>44</v>
      </c>
      <c r="G29" s="15" t="str">
        <f aca="true" t="shared" si="29" ref="G29:G36">TEXT(B29,"00000")&amp;"-"&amp;TEXT(C29,"00000")</f>
        <v>59510-59529</v>
      </c>
      <c r="H29" s="15" t="str">
        <f aca="true" t="shared" si="30" ref="H29:H36">TEXT(D29,"0000")&amp;"-"&amp;TEXT(E29,"0000")</f>
        <v>BP1J-NISG</v>
      </c>
      <c r="I29" s="18">
        <v>887.62</v>
      </c>
      <c r="J29" s="16">
        <v>0.1</v>
      </c>
      <c r="K29" s="18">
        <v>889.17</v>
      </c>
      <c r="L29" s="16">
        <v>0.1</v>
      </c>
      <c r="M29" s="18">
        <v>886.65</v>
      </c>
      <c r="N29" s="16">
        <v>0.1</v>
      </c>
      <c r="O29" s="18">
        <v>888.33</v>
      </c>
      <c r="P29" s="16">
        <v>0.1</v>
      </c>
      <c r="Q29" s="18">
        <v>886.18</v>
      </c>
      <c r="R29" s="16">
        <v>0.1</v>
      </c>
      <c r="S29" s="18">
        <v>896.53</v>
      </c>
      <c r="T29" s="16">
        <v>0.1</v>
      </c>
      <c r="U29" s="18">
        <v>901.27</v>
      </c>
      <c r="V29" s="16">
        <v>0.5</v>
      </c>
      <c r="W29" s="18">
        <v>897.85</v>
      </c>
      <c r="X29" s="16">
        <v>0.2</v>
      </c>
      <c r="Y29" s="18"/>
      <c r="Z29" s="16"/>
      <c r="AA29" s="18"/>
      <c r="AB29" s="16"/>
      <c r="AC29" s="18"/>
      <c r="AD29" s="16"/>
      <c r="AE29" s="18"/>
      <c r="AF29" s="16"/>
      <c r="AG29" s="15"/>
      <c r="AH29" s="15" t="str">
        <f aca="true" t="shared" si="31" ref="AH29:AH36">H29</f>
        <v>BP1J-NISG</v>
      </c>
      <c r="AI29" s="15" t="str">
        <f aca="true" t="shared" si="32" ref="AI29:AI36">TEXT(B29,"00000")&amp;"-"&amp;TEXT(C29,"00000")</f>
        <v>59510-59529</v>
      </c>
      <c r="AJ29" s="3">
        <v>606.1</v>
      </c>
      <c r="AK29" s="3">
        <v>1592.2</v>
      </c>
      <c r="AL29" s="3"/>
      <c r="AM29" s="21">
        <f aca="true" t="shared" si="33" ref="AM29:AM36">I29</f>
        <v>887.62</v>
      </c>
      <c r="AN29" s="21">
        <f aca="true" t="shared" si="34" ref="AN29:AN36">AM29+$AJ29-$AK29</f>
        <v>-98.48000000000002</v>
      </c>
      <c r="AO29" s="21">
        <f aca="true" t="shared" si="35" ref="AO29:AO36">K29</f>
        <v>889.17</v>
      </c>
      <c r="AP29" s="21">
        <f aca="true" t="shared" si="36" ref="AP29:AP36">AO29+$AJ29-$AK29</f>
        <v>-96.93000000000006</v>
      </c>
      <c r="AQ29" s="21">
        <f aca="true" t="shared" si="37" ref="AQ29:AQ36">M29</f>
        <v>886.65</v>
      </c>
      <c r="AR29" s="21">
        <f aca="true" t="shared" si="38" ref="AR29:AR36">AQ29+$AJ29-$AK29</f>
        <v>-99.45000000000005</v>
      </c>
      <c r="AS29" s="21">
        <f>O29</f>
        <v>888.33</v>
      </c>
      <c r="AT29" s="21">
        <f>AS29+$AJ29-$AK29</f>
        <v>-97.76999999999998</v>
      </c>
      <c r="AU29" s="21">
        <f>Q29</f>
        <v>886.18</v>
      </c>
      <c r="AV29" s="21">
        <f>AU29+$AJ29-$AK29</f>
        <v>-99.92000000000007</v>
      </c>
      <c r="AW29" s="21">
        <f>S29</f>
        <v>896.53</v>
      </c>
      <c r="AX29" s="21">
        <f>AW29+$AJ29-$AK29</f>
        <v>-89.56999999999994</v>
      </c>
      <c r="AY29" s="21">
        <f>U29</f>
        <v>901.27</v>
      </c>
      <c r="AZ29" s="21">
        <f>AY29+$AJ29-$AK29</f>
        <v>-84.83000000000015</v>
      </c>
      <c r="BA29" s="21">
        <f>W29</f>
        <v>897.85</v>
      </c>
      <c r="BB29" s="21">
        <f>BA29+$AJ29-$AK29</f>
        <v>-88.25</v>
      </c>
      <c r="BC29" s="21"/>
      <c r="BD29" s="21"/>
      <c r="BE29" s="21"/>
      <c r="BF29" s="21"/>
      <c r="BG29" s="21"/>
      <c r="BH29" s="21"/>
      <c r="BI29" s="21"/>
      <c r="BJ29" s="21"/>
      <c r="BK29" s="15"/>
      <c r="BL29" s="15" t="str">
        <f>TEXT(E29,"0000")&amp;"-"&amp;TEXT(E$70,"0000")&amp;" via "&amp;TEXT(D$70,"0000")</f>
        <v>NISG-BP21 via BP1J</v>
      </c>
      <c r="BM29" s="16">
        <f aca="true" t="shared" si="39" ref="BM29:BM36">2014+(B29+C29-2*56658)/730</f>
        <v>2021.8397260273973</v>
      </c>
      <c r="BN29" s="8">
        <v>298.5</v>
      </c>
      <c r="BO29" s="8">
        <v>140.8</v>
      </c>
      <c r="BP29" s="8"/>
      <c r="BQ29" s="21">
        <f>AN$70-AN29</f>
        <v>158.995</v>
      </c>
      <c r="BR29" s="21">
        <f aca="true" t="shared" si="40" ref="BR29:BR36">BQ29-$BN29+$BO29</f>
        <v>1.295000000000016</v>
      </c>
      <c r="BS29" s="21">
        <f>AP$70-AP29</f>
        <v>158.33500000000006</v>
      </c>
      <c r="BT29" s="21">
        <f aca="true" t="shared" si="41" ref="BT29:BT36">BS29-$BN29+$BO29</f>
        <v>0.6350000000000762</v>
      </c>
      <c r="BU29" s="21">
        <f>AR$70-AR29</f>
        <v>159.17000000000007</v>
      </c>
      <c r="BV29" s="21">
        <f aca="true" t="shared" si="42" ref="BV29:BV36">BU29-$BN29+$BO29</f>
        <v>1.4700000000000841</v>
      </c>
      <c r="BW29" s="21"/>
      <c r="BX29" s="21"/>
      <c r="BY29" s="21">
        <f>AV$70-AV29</f>
        <v>159.04500000000007</v>
      </c>
      <c r="BZ29" s="21">
        <f>BY29-$BN29+$BO29</f>
        <v>1.3450000000000841</v>
      </c>
      <c r="CA29" s="21">
        <f>AX$70-AX29</f>
        <v>158.51499999999993</v>
      </c>
      <c r="CB29" s="21">
        <f>CA29-$BN29+$BO29</f>
        <v>0.8149999999999409</v>
      </c>
      <c r="CC29" s="21">
        <f>AZ$70-AZ29</f>
        <v>157.98000000000016</v>
      </c>
      <c r="CD29" s="21">
        <f>CC29-$BN29+$BO29</f>
        <v>0.28000000000017167</v>
      </c>
      <c r="CE29" s="21">
        <f>BB$70-BB29</f>
        <v>159.365</v>
      </c>
      <c r="CF29" s="21">
        <f>CE29-$BN29+$BO29</f>
        <v>1.6650000000000205</v>
      </c>
      <c r="CG29" s="21"/>
      <c r="CH29" s="21"/>
      <c r="CI29" s="21"/>
      <c r="CJ29" s="21"/>
      <c r="CK29" s="21"/>
      <c r="CL29" s="21"/>
      <c r="CM29" s="21"/>
      <c r="CN29" s="21"/>
      <c r="CP29" t="str">
        <f>TEXT(E29,"0000")&amp;" wrt "&amp;TEXT(E$70,"0000")&amp;" via "&amp;TEXT(D$70,"0000")</f>
        <v>NISG wrt BP21 via BP1J</v>
      </c>
      <c r="CQ29" s="1">
        <f aca="true" t="shared" si="43" ref="CQ29:CQ36">BM29</f>
        <v>2021.8397260273973</v>
      </c>
      <c r="CR29" s="20">
        <f aca="true" t="shared" si="44" ref="CR29:CR36">BR29+CR$8+$DE29</f>
        <v>29.695000000000014</v>
      </c>
      <c r="CS29" s="20">
        <f aca="true" t="shared" si="45" ref="CS29:CS36">BT29+CS$8+DE29</f>
        <v>27.935000000000077</v>
      </c>
      <c r="CT29" s="20">
        <f aca="true" t="shared" si="46" ref="CT29:CT36">BV29+CT$8+DE29</f>
        <v>32.070000000000086</v>
      </c>
      <c r="CU29" s="20"/>
      <c r="CV29" s="20">
        <f>BZ29+CV$8+$DE29</f>
        <v>32.04500000000009</v>
      </c>
      <c r="CW29" s="20">
        <f>CB29+CW$8+$DE29</f>
        <v>31.71499999999994</v>
      </c>
      <c r="CX29" s="20">
        <f>CD29+CX$8+$DE29</f>
        <v>27.98000000000017</v>
      </c>
      <c r="CY29" s="20">
        <f>CF29+CY$8+$DE29</f>
        <v>30.265000000000022</v>
      </c>
      <c r="CZ29" s="20"/>
      <c r="DA29" s="20"/>
      <c r="DB29" s="20"/>
      <c r="DC29" s="20"/>
      <c r="DD29" s="23" t="s">
        <v>107</v>
      </c>
      <c r="DE29" s="20"/>
      <c r="DF29" s="20">
        <f aca="true" t="shared" si="47" ref="DF29:DF36">2.545*CR29-1.545*CS29+BN29-AK29-DE29</f>
        <v>-1261.2858</v>
      </c>
      <c r="DG29" s="20"/>
      <c r="DH29" s="20"/>
      <c r="DI29" s="20"/>
      <c r="DJ29" s="20"/>
    </row>
    <row r="30" spans="1:114" ht="15">
      <c r="A30" s="15"/>
      <c r="B30" s="10">
        <v>59510</v>
      </c>
      <c r="C30" s="10">
        <v>59529</v>
      </c>
      <c r="D30" s="10" t="s">
        <v>111</v>
      </c>
      <c r="E30" s="10" t="s">
        <v>115</v>
      </c>
      <c r="F30" s="10" t="s">
        <v>44</v>
      </c>
      <c r="G30" s="15" t="str">
        <f t="shared" si="29"/>
        <v>59510-59529</v>
      </c>
      <c r="H30" s="15" t="str">
        <f t="shared" si="30"/>
        <v>BP25-NISG</v>
      </c>
      <c r="I30" s="18">
        <v>988.65</v>
      </c>
      <c r="J30" s="16">
        <v>0.1</v>
      </c>
      <c r="K30" s="18">
        <v>994.52</v>
      </c>
      <c r="L30" s="16">
        <v>0.1</v>
      </c>
      <c r="M30" s="18">
        <v>987.31</v>
      </c>
      <c r="N30" s="16">
        <v>0.1</v>
      </c>
      <c r="O30" s="18">
        <v>993.43</v>
      </c>
      <c r="P30" s="16">
        <v>0.1</v>
      </c>
      <c r="Q30" s="18">
        <v>986.83</v>
      </c>
      <c r="R30" s="16">
        <v>0.1</v>
      </c>
      <c r="S30" s="18">
        <v>993.37</v>
      </c>
      <c r="T30" s="16">
        <v>0.1</v>
      </c>
      <c r="U30" s="18">
        <v>991.69</v>
      </c>
      <c r="V30" s="16">
        <v>0.2</v>
      </c>
      <c r="W30" s="18">
        <v>995.75</v>
      </c>
      <c r="X30" s="16">
        <v>0.1</v>
      </c>
      <c r="Y30" s="18">
        <v>995.65</v>
      </c>
      <c r="Z30" s="16">
        <v>0.2</v>
      </c>
      <c r="AA30" s="18">
        <v>996.5</v>
      </c>
      <c r="AB30" s="16">
        <v>0.3</v>
      </c>
      <c r="AC30" s="18">
        <v>986.53</v>
      </c>
      <c r="AD30" s="16">
        <v>0.2</v>
      </c>
      <c r="AE30" s="18">
        <v>993.23</v>
      </c>
      <c r="AF30" s="16">
        <v>0.2</v>
      </c>
      <c r="AG30" s="15"/>
      <c r="AH30" s="15" t="str">
        <f t="shared" si="31"/>
        <v>BP25-NISG</v>
      </c>
      <c r="AI30" s="15" t="str">
        <f t="shared" si="32"/>
        <v>59510-59529</v>
      </c>
      <c r="AJ30" s="3">
        <v>467.19</v>
      </c>
      <c r="AK30" s="3">
        <v>1592.2</v>
      </c>
      <c r="AL30" s="3"/>
      <c r="AM30" s="21">
        <f t="shared" si="33"/>
        <v>988.65</v>
      </c>
      <c r="AN30" s="21">
        <f t="shared" si="34"/>
        <v>-136.36000000000013</v>
      </c>
      <c r="AO30" s="21">
        <f t="shared" si="35"/>
        <v>994.52</v>
      </c>
      <c r="AP30" s="21">
        <f t="shared" si="36"/>
        <v>-130.49</v>
      </c>
      <c r="AQ30" s="21">
        <f t="shared" si="37"/>
        <v>987.31</v>
      </c>
      <c r="AR30" s="21">
        <f t="shared" si="38"/>
        <v>-137.70000000000005</v>
      </c>
      <c r="AS30" s="21">
        <f>O30</f>
        <v>993.43</v>
      </c>
      <c r="AT30" s="21">
        <f>AS30+$AJ30-$AK30</f>
        <v>-131.58000000000015</v>
      </c>
      <c r="AU30" s="21">
        <f>Q30</f>
        <v>986.83</v>
      </c>
      <c r="AV30" s="21">
        <f>AU30+$AJ30-$AK30</f>
        <v>-138.18000000000006</v>
      </c>
      <c r="AW30" s="21">
        <f>S30</f>
        <v>993.37</v>
      </c>
      <c r="AX30" s="21">
        <f>AW30+$AJ30-$AK30</f>
        <v>-131.6400000000001</v>
      </c>
      <c r="AY30" s="21">
        <f>U30</f>
        <v>991.69</v>
      </c>
      <c r="AZ30" s="21">
        <f>AY30+$AJ30-$AK30</f>
        <v>-133.31999999999994</v>
      </c>
      <c r="BA30" s="21">
        <f>W30</f>
        <v>995.75</v>
      </c>
      <c r="BB30" s="21">
        <f>BA30+$AJ30-$AK30</f>
        <v>-129.26</v>
      </c>
      <c r="BC30" s="21">
        <f>Y30</f>
        <v>995.65</v>
      </c>
      <c r="BD30" s="21">
        <f>BC30+$AJ30-$AK30</f>
        <v>-129.36000000000013</v>
      </c>
      <c r="BE30" s="21">
        <f>AA30</f>
        <v>996.5</v>
      </c>
      <c r="BF30" s="21">
        <f>BE30+$AJ30-$AK30</f>
        <v>-128.51</v>
      </c>
      <c r="BG30" s="21">
        <f>AC30</f>
        <v>986.53</v>
      </c>
      <c r="BH30" s="21">
        <f>BG30+$AJ30-$AK30</f>
        <v>-138.48000000000002</v>
      </c>
      <c r="BI30" s="21">
        <f>AE30</f>
        <v>993.23</v>
      </c>
      <c r="BJ30" s="21">
        <f>BI30+$AJ30-$AK30</f>
        <v>-131.77999999999997</v>
      </c>
      <c r="BK30" s="15"/>
      <c r="BL30" s="15" t="str">
        <f>TEXT(E30,"0000")&amp;"-"&amp;TEXT(E$70,"0000")&amp;" via "&amp;TEXT(D$79,"0000")</f>
        <v>NISG-BP21 via BP25</v>
      </c>
      <c r="BM30" s="16">
        <f t="shared" si="39"/>
        <v>2021.8397260273973</v>
      </c>
      <c r="BN30" s="8">
        <v>298.5</v>
      </c>
      <c r="BO30" s="8">
        <v>140.8</v>
      </c>
      <c r="BP30" s="8"/>
      <c r="BQ30" s="21">
        <f>AN$79-AN30</f>
        <v>158.54500000000013</v>
      </c>
      <c r="BR30" s="21">
        <f t="shared" si="40"/>
        <v>0.845000000000141</v>
      </c>
      <c r="BS30" s="21">
        <f>AP$79-AP30</f>
        <v>158.235</v>
      </c>
      <c r="BT30" s="21">
        <f t="shared" si="41"/>
        <v>0.535000000000025</v>
      </c>
      <c r="BU30" s="21">
        <f>AR$79-AR30</f>
        <v>158.53000000000006</v>
      </c>
      <c r="BV30" s="21">
        <f t="shared" si="42"/>
        <v>0.8300000000000693</v>
      </c>
      <c r="BW30" s="21"/>
      <c r="BX30" s="21"/>
      <c r="BY30" s="21">
        <f>AV$79-AV30</f>
        <v>158.61500000000007</v>
      </c>
      <c r="BZ30" s="21">
        <f>BY30-$BN30+$BO30</f>
        <v>0.9150000000000773</v>
      </c>
      <c r="CA30" s="21">
        <f>AX$79-AX30</f>
        <v>158.12000000000012</v>
      </c>
      <c r="CB30" s="21">
        <f>CA30-$BN30+$BO30</f>
        <v>0.4200000000001296</v>
      </c>
      <c r="CC30" s="21">
        <f>AZ$79-AZ30</f>
        <v>157.56499999999994</v>
      </c>
      <c r="CD30" s="21">
        <f>CC30-$BN30+$BO30</f>
        <v>-0.13500000000004775</v>
      </c>
      <c r="CE30" s="21">
        <f>BB$79-BB30</f>
        <v>158.95499999999998</v>
      </c>
      <c r="CF30" s="21">
        <f>CE30-$BN30+$BO30</f>
        <v>1.2549999999999955</v>
      </c>
      <c r="CG30" s="21">
        <f>BD$79-BD30</f>
        <v>158.27500000000012</v>
      </c>
      <c r="CH30" s="21">
        <f>CG30-$BN30+$BO30</f>
        <v>0.5750000000001307</v>
      </c>
      <c r="CI30" s="21">
        <f>BF$79-BF30</f>
        <v>157.605</v>
      </c>
      <c r="CJ30" s="21">
        <f>CI30-$BN30+$BO30</f>
        <v>-0.09499999999999886</v>
      </c>
      <c r="CK30" s="21">
        <f>BH$79-BH30</f>
        <v>158.60000000000002</v>
      </c>
      <c r="CL30" s="21">
        <f>CK30-$BN30+$BO30</f>
        <v>0.9000000000000341</v>
      </c>
      <c r="CM30" s="21">
        <f>BJ$79-BJ30</f>
        <v>157.87999999999997</v>
      </c>
      <c r="CN30" s="21">
        <f>CM30-$BN30+$BO30</f>
        <v>0.1799999999999784</v>
      </c>
      <c r="CP30" t="str">
        <f>TEXT(E30,"0000")&amp;" wrt "&amp;TEXT(E$70,"0000")&amp;" via "&amp;TEXT(D$79,"0000")</f>
        <v>NISG wrt BP21 via BP25</v>
      </c>
      <c r="CQ30" s="1">
        <f t="shared" si="43"/>
        <v>2021.8397260273973</v>
      </c>
      <c r="CR30" s="20">
        <f t="shared" si="44"/>
        <v>29.24500000000014</v>
      </c>
      <c r="CS30" s="20">
        <f t="shared" si="45"/>
        <v>27.835000000000026</v>
      </c>
      <c r="CT30" s="20">
        <f t="shared" si="46"/>
        <v>31.43000000000007</v>
      </c>
      <c r="CU30" s="20"/>
      <c r="CV30" s="20">
        <f>BZ30+CV$8+$DE30</f>
        <v>31.615000000000077</v>
      </c>
      <c r="CW30" s="20">
        <f>CB30+CW$8+$DE30</f>
        <v>31.320000000000128</v>
      </c>
      <c r="CX30" s="20">
        <f>CD30+CX$8+$DE30</f>
        <v>27.56499999999995</v>
      </c>
      <c r="CY30" s="20">
        <f>CF30+CY$8+$DE30</f>
        <v>29.854999999999997</v>
      </c>
      <c r="CZ30" s="20">
        <f>CH30+CZ$8+$DE30</f>
        <v>24.97500000000013</v>
      </c>
      <c r="DA30" s="20">
        <f>CJ30+DA$8+$DE30</f>
        <v>25.405</v>
      </c>
      <c r="DB30" s="20">
        <f>CL30+DB$8+$DE30</f>
        <v>31.300000000000033</v>
      </c>
      <c r="DC30" s="20">
        <f>CN30+DC$8+$DE30</f>
        <v>30.47999999999998</v>
      </c>
      <c r="DD30" s="23" t="s">
        <v>107</v>
      </c>
      <c r="DE30" s="20"/>
      <c r="DF30" s="20">
        <f t="shared" si="47"/>
        <v>-1262.2765499999998</v>
      </c>
      <c r="DG30" s="20"/>
      <c r="DH30" s="20"/>
      <c r="DI30" s="20"/>
      <c r="DJ30" s="20"/>
    </row>
    <row r="31" spans="1:114" ht="15">
      <c r="A31" s="15"/>
      <c r="B31" s="10">
        <v>59510</v>
      </c>
      <c r="C31" s="10">
        <v>59529</v>
      </c>
      <c r="D31" s="10" t="s">
        <v>65</v>
      </c>
      <c r="E31" s="10" t="s">
        <v>44</v>
      </c>
      <c r="F31" s="10" t="s">
        <v>44</v>
      </c>
      <c r="G31" s="15" t="str">
        <f t="shared" si="29"/>
        <v>59510-59529</v>
      </c>
      <c r="H31" s="15" t="str">
        <f t="shared" si="30"/>
        <v>BP1J-NIST</v>
      </c>
      <c r="I31" s="18">
        <v>-512.46</v>
      </c>
      <c r="J31" s="16">
        <v>0.1</v>
      </c>
      <c r="K31" s="18">
        <v>-513.32</v>
      </c>
      <c r="L31" s="16">
        <v>0.1</v>
      </c>
      <c r="M31" s="18">
        <v>-511.84</v>
      </c>
      <c r="N31" s="16">
        <v>0.1</v>
      </c>
      <c r="O31" s="18"/>
      <c r="P31" s="16"/>
      <c r="Q31" s="18"/>
      <c r="R31" s="16"/>
      <c r="S31" s="18"/>
      <c r="T31" s="16"/>
      <c r="U31" s="18"/>
      <c r="V31" s="16"/>
      <c r="W31" s="18"/>
      <c r="X31" s="16"/>
      <c r="Y31" s="18"/>
      <c r="Z31" s="16"/>
      <c r="AA31" s="18"/>
      <c r="AB31" s="16"/>
      <c r="AC31" s="18"/>
      <c r="AD31" s="16"/>
      <c r="AE31" s="18"/>
      <c r="AF31" s="16"/>
      <c r="AG31" s="15"/>
      <c r="AH31" s="15" t="str">
        <f t="shared" si="31"/>
        <v>BP1J-NIST</v>
      </c>
      <c r="AI31" s="15" t="str">
        <f t="shared" si="32"/>
        <v>59510-59529</v>
      </c>
      <c r="AJ31" s="3">
        <v>606.1</v>
      </c>
      <c r="AK31" s="3">
        <v>65.9</v>
      </c>
      <c r="AL31" s="3"/>
      <c r="AM31" s="21">
        <f t="shared" si="33"/>
        <v>-512.46</v>
      </c>
      <c r="AN31" s="21">
        <f t="shared" si="34"/>
        <v>27.73999999999998</v>
      </c>
      <c r="AO31" s="21">
        <f t="shared" si="35"/>
        <v>-513.32</v>
      </c>
      <c r="AP31" s="21">
        <f t="shared" si="36"/>
        <v>26.879999999999967</v>
      </c>
      <c r="AQ31" s="21">
        <f t="shared" si="37"/>
        <v>-511.84</v>
      </c>
      <c r="AR31" s="21">
        <f t="shared" si="38"/>
        <v>28.360000000000042</v>
      </c>
      <c r="AS31" s="21"/>
      <c r="AT31" s="21"/>
      <c r="AU31" s="21"/>
      <c r="AV31" s="21"/>
      <c r="AW31" s="21"/>
      <c r="AX31" s="21"/>
      <c r="AY31" s="21"/>
      <c r="AZ31" s="21"/>
      <c r="BA31" s="21"/>
      <c r="BB31" s="21"/>
      <c r="BC31" s="21"/>
      <c r="BD31" s="21"/>
      <c r="BE31" s="21"/>
      <c r="BF31" s="21"/>
      <c r="BG31" s="21"/>
      <c r="BH31" s="21"/>
      <c r="BI31" s="21"/>
      <c r="BJ31" s="21"/>
      <c r="BK31" s="15"/>
      <c r="BL31" s="15" t="str">
        <f>TEXT(E31,"0000")&amp;"-"&amp;TEXT(E$70,"0000")&amp;" via "&amp;TEXT(D$70,"0000")</f>
        <v>NIST-BP21 via BP1J</v>
      </c>
      <c r="BM31" s="16">
        <f t="shared" si="39"/>
        <v>2021.8397260273973</v>
      </c>
      <c r="BN31" s="8">
        <v>275.5</v>
      </c>
      <c r="BO31" s="8">
        <v>140.8</v>
      </c>
      <c r="BP31" s="8"/>
      <c r="BQ31" s="21">
        <f>AN$70-AN31</f>
        <v>32.77500000000002</v>
      </c>
      <c r="BR31" s="21">
        <f t="shared" si="40"/>
        <v>-101.92499999999995</v>
      </c>
      <c r="BS31" s="21">
        <f>AP$70-AP31</f>
        <v>34.525000000000034</v>
      </c>
      <c r="BT31" s="21">
        <f t="shared" si="41"/>
        <v>-100.17499999999995</v>
      </c>
      <c r="BU31" s="21">
        <f>AR$70-AR31</f>
        <v>31.35999999999997</v>
      </c>
      <c r="BV31" s="21">
        <f t="shared" si="42"/>
        <v>-103.34000000000003</v>
      </c>
      <c r="BW31" s="21"/>
      <c r="BX31" s="21"/>
      <c r="BY31" s="21"/>
      <c r="BZ31" s="21"/>
      <c r="CA31" s="21"/>
      <c r="CB31" s="21"/>
      <c r="CC31" s="21"/>
      <c r="CD31" s="21"/>
      <c r="CE31" s="21"/>
      <c r="CF31" s="21"/>
      <c r="CG31" s="21"/>
      <c r="CH31" s="21"/>
      <c r="CI31" s="21"/>
      <c r="CJ31" s="21"/>
      <c r="CK31" s="21"/>
      <c r="CL31" s="21"/>
      <c r="CM31" s="21"/>
      <c r="CN31" s="21"/>
      <c r="CP31" t="str">
        <f>TEXT(E31,"0000")&amp;" wrt "&amp;TEXT(E$70,"0000")&amp;" via "&amp;TEXT(D$70,"0000")</f>
        <v>NIST wrt BP21 via BP1J</v>
      </c>
      <c r="CQ31" s="1">
        <f t="shared" si="43"/>
        <v>2021.8397260273973</v>
      </c>
      <c r="CR31" s="20">
        <f t="shared" si="44"/>
        <v>-73.52499999999995</v>
      </c>
      <c r="CS31" s="20">
        <f t="shared" si="45"/>
        <v>-72.87499999999996</v>
      </c>
      <c r="CT31" s="20">
        <f t="shared" si="46"/>
        <v>-72.74000000000004</v>
      </c>
      <c r="CU31" s="20"/>
      <c r="CV31" s="20"/>
      <c r="CW31" s="20"/>
      <c r="CX31" s="20"/>
      <c r="CY31" s="20"/>
      <c r="CZ31" s="20"/>
      <c r="DA31" s="20"/>
      <c r="DB31" s="20"/>
      <c r="DC31" s="20"/>
      <c r="DD31" s="23" t="s">
        <v>93</v>
      </c>
      <c r="DE31" s="20">
        <v>0</v>
      </c>
      <c r="DF31" s="20">
        <f t="shared" si="47"/>
        <v>135.07075000000006</v>
      </c>
      <c r="DG31" s="20"/>
      <c r="DH31" s="20"/>
      <c r="DI31" s="20"/>
      <c r="DJ31" s="20"/>
    </row>
    <row r="32" spans="1:114" ht="15">
      <c r="A32" s="15"/>
      <c r="B32" s="10">
        <v>59510</v>
      </c>
      <c r="C32" s="10">
        <v>59529</v>
      </c>
      <c r="D32" s="10" t="s">
        <v>111</v>
      </c>
      <c r="E32" s="10" t="s">
        <v>44</v>
      </c>
      <c r="F32" s="10" t="s">
        <v>44</v>
      </c>
      <c r="G32" s="15" t="str">
        <f t="shared" si="29"/>
        <v>59510-59529</v>
      </c>
      <c r="H32" s="15" t="str">
        <f t="shared" si="30"/>
        <v>BP25-NIST</v>
      </c>
      <c r="I32" s="18">
        <v>-411.42</v>
      </c>
      <c r="J32" s="16">
        <v>0.1</v>
      </c>
      <c r="K32" s="18">
        <v>-407.99</v>
      </c>
      <c r="L32" s="16">
        <v>0.1</v>
      </c>
      <c r="M32" s="18">
        <v>-411.15</v>
      </c>
      <c r="N32" s="16">
        <v>0.1</v>
      </c>
      <c r="O32" s="18"/>
      <c r="P32" s="16"/>
      <c r="Q32" s="18"/>
      <c r="R32" s="16"/>
      <c r="S32" s="18"/>
      <c r="T32" s="16"/>
      <c r="U32" s="18"/>
      <c r="V32" s="16"/>
      <c r="W32" s="18"/>
      <c r="X32" s="16"/>
      <c r="Y32" s="18"/>
      <c r="Z32" s="16"/>
      <c r="AA32" s="18"/>
      <c r="AB32" s="16"/>
      <c r="AC32" s="18"/>
      <c r="AD32" s="16"/>
      <c r="AE32" s="18"/>
      <c r="AF32" s="16"/>
      <c r="AG32" s="15"/>
      <c r="AH32" s="15" t="str">
        <f t="shared" si="31"/>
        <v>BP25-NIST</v>
      </c>
      <c r="AI32" s="15" t="str">
        <f t="shared" si="32"/>
        <v>59510-59529</v>
      </c>
      <c r="AJ32" s="3">
        <v>467.19</v>
      </c>
      <c r="AK32" s="3">
        <v>65.9</v>
      </c>
      <c r="AL32" s="3"/>
      <c r="AM32" s="21">
        <f t="shared" si="33"/>
        <v>-411.42</v>
      </c>
      <c r="AN32" s="21">
        <f t="shared" si="34"/>
        <v>-10.130000000000024</v>
      </c>
      <c r="AO32" s="21">
        <f t="shared" si="35"/>
        <v>-407.99</v>
      </c>
      <c r="AP32" s="21">
        <f t="shared" si="36"/>
        <v>-6.700000000000017</v>
      </c>
      <c r="AQ32" s="21">
        <f t="shared" si="37"/>
        <v>-411.15</v>
      </c>
      <c r="AR32" s="21">
        <f t="shared" si="38"/>
        <v>-9.859999999999985</v>
      </c>
      <c r="AS32" s="21"/>
      <c r="AT32" s="21"/>
      <c r="AU32" s="21"/>
      <c r="AV32" s="21"/>
      <c r="AW32" s="21"/>
      <c r="AX32" s="21"/>
      <c r="AY32" s="21"/>
      <c r="AZ32" s="21"/>
      <c r="BA32" s="21"/>
      <c r="BB32" s="21"/>
      <c r="BC32" s="21"/>
      <c r="BD32" s="21"/>
      <c r="BE32" s="21"/>
      <c r="BF32" s="21"/>
      <c r="BG32" s="21"/>
      <c r="BH32" s="21"/>
      <c r="BI32" s="21"/>
      <c r="BJ32" s="21"/>
      <c r="BK32" s="15"/>
      <c r="BL32" s="15" t="str">
        <f>TEXT(E32,"0000")&amp;"-"&amp;TEXT(E$70,"0000")&amp;" via "&amp;TEXT(D$79,"0000")</f>
        <v>NIST-BP21 via BP25</v>
      </c>
      <c r="BM32" s="16">
        <f t="shared" si="39"/>
        <v>2021.8397260273973</v>
      </c>
      <c r="BN32" s="8">
        <v>275.5</v>
      </c>
      <c r="BO32" s="8">
        <v>140.8</v>
      </c>
      <c r="BP32" s="8"/>
      <c r="BQ32" s="21">
        <f>AN$79-AN32</f>
        <v>32.315000000000026</v>
      </c>
      <c r="BR32" s="21">
        <f t="shared" si="40"/>
        <v>-102.38499999999996</v>
      </c>
      <c r="BS32" s="21">
        <f>AP$79-AP32</f>
        <v>34.44500000000002</v>
      </c>
      <c r="BT32" s="21">
        <f t="shared" si="41"/>
        <v>-100.25499999999997</v>
      </c>
      <c r="BU32" s="21">
        <f>AR$79-AR32</f>
        <v>30.689999999999994</v>
      </c>
      <c r="BV32" s="21">
        <f t="shared" si="42"/>
        <v>-104.00999999999999</v>
      </c>
      <c r="BW32" s="21"/>
      <c r="BX32" s="21"/>
      <c r="BY32" s="21"/>
      <c r="BZ32" s="21"/>
      <c r="CA32" s="21"/>
      <c r="CB32" s="21"/>
      <c r="CC32" s="21"/>
      <c r="CD32" s="21"/>
      <c r="CE32" s="21"/>
      <c r="CF32" s="21"/>
      <c r="CG32" s="21"/>
      <c r="CH32" s="21"/>
      <c r="CI32" s="21"/>
      <c r="CJ32" s="21"/>
      <c r="CK32" s="21"/>
      <c r="CL32" s="21"/>
      <c r="CM32" s="21"/>
      <c r="CN32" s="21"/>
      <c r="CP32" t="str">
        <f>TEXT(E32,"0000")&amp;" wrt "&amp;TEXT(E$70,"0000")&amp;" via "&amp;TEXT(D$79,"0000")</f>
        <v>NIST wrt BP21 via BP25</v>
      </c>
      <c r="CQ32" s="1">
        <f t="shared" si="43"/>
        <v>2021.8397260273973</v>
      </c>
      <c r="CR32" s="20">
        <f t="shared" si="44"/>
        <v>-73.98499999999996</v>
      </c>
      <c r="CS32" s="20">
        <f t="shared" si="45"/>
        <v>-72.95499999999997</v>
      </c>
      <c r="CT32" s="20">
        <f t="shared" si="46"/>
        <v>-73.41</v>
      </c>
      <c r="CU32" s="20"/>
      <c r="CV32" s="20"/>
      <c r="CW32" s="20"/>
      <c r="CX32" s="20"/>
      <c r="CY32" s="20"/>
      <c r="CZ32" s="20"/>
      <c r="DA32" s="20"/>
      <c r="DB32" s="20"/>
      <c r="DC32" s="20"/>
      <c r="DD32" s="23" t="s">
        <v>93</v>
      </c>
      <c r="DE32" s="20">
        <v>0</v>
      </c>
      <c r="DF32" s="20">
        <f t="shared" si="47"/>
        <v>134.02365000000006</v>
      </c>
      <c r="DG32" s="20"/>
      <c r="DH32" s="20"/>
      <c r="DI32" s="20"/>
      <c r="DJ32" s="20"/>
    </row>
    <row r="33" spans="1:114" ht="15">
      <c r="A33" s="15"/>
      <c r="B33" s="10">
        <v>59510</v>
      </c>
      <c r="C33" s="10">
        <v>59529</v>
      </c>
      <c r="D33" s="10" t="s">
        <v>65</v>
      </c>
      <c r="E33" s="10" t="s">
        <v>92</v>
      </c>
      <c r="F33" s="10" t="s">
        <v>44</v>
      </c>
      <c r="G33" s="15" t="str">
        <f t="shared" si="29"/>
        <v>59510-59529</v>
      </c>
      <c r="H33" s="15" t="str">
        <f t="shared" si="30"/>
        <v>BP1J-NISS</v>
      </c>
      <c r="I33" s="18">
        <v>-421.3</v>
      </c>
      <c r="J33" s="16">
        <v>0.2</v>
      </c>
      <c r="K33" s="18">
        <v>-422.04</v>
      </c>
      <c r="L33" s="16">
        <v>0.1</v>
      </c>
      <c r="M33" s="18">
        <v>-421.73</v>
      </c>
      <c r="N33" s="16">
        <v>0.2</v>
      </c>
      <c r="O33" s="18">
        <v>-421.92</v>
      </c>
      <c r="P33" s="16">
        <v>0.1</v>
      </c>
      <c r="Q33" s="18"/>
      <c r="R33" s="16"/>
      <c r="S33" s="18"/>
      <c r="T33" s="16"/>
      <c r="U33" s="18">
        <v>-419.92</v>
      </c>
      <c r="V33" s="16">
        <v>0.1</v>
      </c>
      <c r="W33" s="18">
        <v>-413.01</v>
      </c>
      <c r="X33" s="16">
        <v>0.1</v>
      </c>
      <c r="Y33" s="18"/>
      <c r="Z33" s="16"/>
      <c r="AA33" s="18"/>
      <c r="AB33" s="16"/>
      <c r="AC33" s="18"/>
      <c r="AD33" s="16"/>
      <c r="AE33" s="18"/>
      <c r="AF33" s="16"/>
      <c r="AG33" s="15"/>
      <c r="AH33" s="15" t="str">
        <f t="shared" si="31"/>
        <v>BP1J-NISS</v>
      </c>
      <c r="AI33" s="15" t="str">
        <f t="shared" si="32"/>
        <v>59510-59529</v>
      </c>
      <c r="AJ33" s="3">
        <v>606.1</v>
      </c>
      <c r="AK33" s="3">
        <v>299.4</v>
      </c>
      <c r="AL33" s="3"/>
      <c r="AM33" s="21">
        <f t="shared" si="33"/>
        <v>-421.3</v>
      </c>
      <c r="AN33" s="21">
        <f t="shared" si="34"/>
        <v>-114.59999999999997</v>
      </c>
      <c r="AO33" s="21">
        <f t="shared" si="35"/>
        <v>-422.04</v>
      </c>
      <c r="AP33" s="21">
        <f t="shared" si="36"/>
        <v>-115.33999999999997</v>
      </c>
      <c r="AQ33" s="21">
        <f t="shared" si="37"/>
        <v>-421.73</v>
      </c>
      <c r="AR33" s="21">
        <f t="shared" si="38"/>
        <v>-115.02999999999997</v>
      </c>
      <c r="AS33" s="21">
        <f>O33</f>
        <v>-421.92</v>
      </c>
      <c r="AT33" s="21">
        <f>AS33+$AJ33-$AK33</f>
        <v>-115.21999999999997</v>
      </c>
      <c r="AU33" s="21"/>
      <c r="AV33" s="21"/>
      <c r="AW33" s="21"/>
      <c r="AX33" s="21"/>
      <c r="AY33" s="21">
        <f>U33</f>
        <v>-419.92</v>
      </c>
      <c r="AZ33" s="21">
        <f>AY33+$AJ33-$AK33</f>
        <v>-113.21999999999997</v>
      </c>
      <c r="BA33" s="21">
        <f>W33</f>
        <v>-413.01</v>
      </c>
      <c r="BB33" s="21">
        <f>BA33+$AJ33-$AK33</f>
        <v>-106.30999999999995</v>
      </c>
      <c r="BC33" s="21"/>
      <c r="BD33" s="21"/>
      <c r="BE33" s="21"/>
      <c r="BF33" s="21"/>
      <c r="BG33" s="21"/>
      <c r="BH33" s="21"/>
      <c r="BI33" s="21"/>
      <c r="BJ33" s="21"/>
      <c r="BK33" s="15"/>
      <c r="BL33" s="15" t="str">
        <f>TEXT(E33,"0000")&amp;"-"&amp;TEXT(E$70,"0000")&amp;" via "&amp;TEXT(D$70,"0000")</f>
        <v>NISS-BP21 via BP1J</v>
      </c>
      <c r="BM33" s="16">
        <f t="shared" si="39"/>
        <v>2021.8397260273973</v>
      </c>
      <c r="BN33" s="8">
        <v>298.9</v>
      </c>
      <c r="BO33" s="8">
        <v>140.8</v>
      </c>
      <c r="BP33" s="8"/>
      <c r="BQ33" s="21">
        <f>AN$70-AN33</f>
        <v>175.11499999999995</v>
      </c>
      <c r="BR33" s="21">
        <f t="shared" si="40"/>
        <v>17.014999999999986</v>
      </c>
      <c r="BS33" s="21">
        <f>AP$70-AP33</f>
        <v>176.74499999999998</v>
      </c>
      <c r="BT33" s="21">
        <f t="shared" si="41"/>
        <v>18.64500000000001</v>
      </c>
      <c r="BU33" s="21">
        <f>AR$70-AR33</f>
        <v>174.75</v>
      </c>
      <c r="BV33" s="21">
        <f t="shared" si="42"/>
        <v>16.650000000000034</v>
      </c>
      <c r="BW33" s="21"/>
      <c r="BX33" s="21"/>
      <c r="BY33" s="21"/>
      <c r="BZ33" s="21"/>
      <c r="CA33" s="21"/>
      <c r="CB33" s="21"/>
      <c r="CC33" s="21">
        <f>AZ$70-AZ33</f>
        <v>186.36999999999998</v>
      </c>
      <c r="CD33" s="21">
        <f>CC33-$BN33+$BO33</f>
        <v>28.27000000000001</v>
      </c>
      <c r="CE33" s="21">
        <f>BB$70-BB33</f>
        <v>177.42499999999995</v>
      </c>
      <c r="CF33" s="21">
        <f>CE33-$BN33+$BO33</f>
        <v>19.32499999999999</v>
      </c>
      <c r="CG33" s="21"/>
      <c r="CH33" s="21"/>
      <c r="CI33" s="21"/>
      <c r="CJ33" s="21"/>
      <c r="CK33" s="21"/>
      <c r="CL33" s="21"/>
      <c r="CM33" s="21"/>
      <c r="CN33" s="21"/>
      <c r="CP33" t="str">
        <f>TEXT(E33,"0000")&amp;" wrt "&amp;TEXT(E$70,"0000")&amp;" via "&amp;TEXT(D$70,"0000")</f>
        <v>NISS wrt BP21 via BP1J</v>
      </c>
      <c r="CQ33" s="1">
        <f t="shared" si="43"/>
        <v>2021.8397260273973</v>
      </c>
      <c r="CR33" s="20">
        <f t="shared" si="44"/>
        <v>45.414999999999985</v>
      </c>
      <c r="CS33" s="20">
        <f t="shared" si="45"/>
        <v>45.94500000000001</v>
      </c>
      <c r="CT33" s="20">
        <f t="shared" si="46"/>
        <v>47.250000000000036</v>
      </c>
      <c r="CU33" s="20"/>
      <c r="CV33" s="20"/>
      <c r="CW33" s="20"/>
      <c r="CX33" s="20">
        <f>CD33+CX$8+$DE33</f>
        <v>55.97000000000001</v>
      </c>
      <c r="CY33" s="20">
        <f>CF33+CY$8+$DE33</f>
        <v>47.92499999999999</v>
      </c>
      <c r="CZ33" s="20"/>
      <c r="DA33" s="20"/>
      <c r="DB33" s="20"/>
      <c r="DC33" s="20"/>
      <c r="DD33" s="23" t="s">
        <v>63</v>
      </c>
      <c r="DE33" s="20"/>
      <c r="DF33" s="20">
        <f t="shared" si="47"/>
        <v>44.096149999999966</v>
      </c>
      <c r="DG33" s="20"/>
      <c r="DH33" s="20"/>
      <c r="DI33" s="20"/>
      <c r="DJ33" s="20"/>
    </row>
    <row r="34" spans="1:114" ht="15">
      <c r="A34" s="15"/>
      <c r="B34" s="10">
        <v>59510</v>
      </c>
      <c r="C34" s="10">
        <v>59529</v>
      </c>
      <c r="D34" s="10" t="s">
        <v>111</v>
      </c>
      <c r="E34" s="10" t="s">
        <v>92</v>
      </c>
      <c r="F34" s="10" t="s">
        <v>44</v>
      </c>
      <c r="G34" s="15" t="str">
        <f t="shared" si="29"/>
        <v>59510-59529</v>
      </c>
      <c r="H34" s="15" t="str">
        <f t="shared" si="30"/>
        <v>BP25-NISS</v>
      </c>
      <c r="I34" s="18">
        <v>-320.26</v>
      </c>
      <c r="J34" s="16">
        <v>0.2</v>
      </c>
      <c r="K34" s="18">
        <v>-316.66</v>
      </c>
      <c r="L34" s="16">
        <v>0.1</v>
      </c>
      <c r="M34" s="18">
        <v>-321.06</v>
      </c>
      <c r="N34" s="16">
        <v>0.2</v>
      </c>
      <c r="O34" s="18">
        <v>-316.82</v>
      </c>
      <c r="P34" s="16">
        <v>0.1</v>
      </c>
      <c r="Q34" s="18"/>
      <c r="R34" s="16"/>
      <c r="S34" s="18"/>
      <c r="T34" s="16"/>
      <c r="U34" s="18">
        <v>-329.18</v>
      </c>
      <c r="V34" s="16">
        <v>0.5</v>
      </c>
      <c r="W34" s="18">
        <v>-315.28</v>
      </c>
      <c r="X34" s="16">
        <v>0.3</v>
      </c>
      <c r="Y34" s="18"/>
      <c r="Z34" s="16"/>
      <c r="AA34" s="18"/>
      <c r="AB34" s="16"/>
      <c r="AC34" s="18"/>
      <c r="AD34" s="16"/>
      <c r="AE34" s="18"/>
      <c r="AF34" s="16"/>
      <c r="AG34" s="15"/>
      <c r="AH34" s="15" t="str">
        <f t="shared" si="31"/>
        <v>BP25-NISS</v>
      </c>
      <c r="AI34" s="15" t="str">
        <f t="shared" si="32"/>
        <v>59510-59529</v>
      </c>
      <c r="AJ34" s="3">
        <v>467.19</v>
      </c>
      <c r="AK34" s="3">
        <v>299.4</v>
      </c>
      <c r="AL34" s="3"/>
      <c r="AM34" s="21">
        <f t="shared" si="33"/>
        <v>-320.26</v>
      </c>
      <c r="AN34" s="21">
        <f t="shared" si="34"/>
        <v>-152.46999999999997</v>
      </c>
      <c r="AO34" s="21">
        <f t="shared" si="35"/>
        <v>-316.66</v>
      </c>
      <c r="AP34" s="21">
        <f t="shared" si="36"/>
        <v>-148.87</v>
      </c>
      <c r="AQ34" s="21">
        <f t="shared" si="37"/>
        <v>-321.06</v>
      </c>
      <c r="AR34" s="21">
        <f t="shared" si="38"/>
        <v>-153.26999999999998</v>
      </c>
      <c r="AS34" s="21">
        <f>O34</f>
        <v>-316.82</v>
      </c>
      <c r="AT34" s="21">
        <f>AS34+$AJ34-$AK34</f>
        <v>-149.02999999999997</v>
      </c>
      <c r="AU34" s="21"/>
      <c r="AV34" s="21"/>
      <c r="AW34" s="21"/>
      <c r="AX34" s="21"/>
      <c r="AY34" s="21">
        <f>U34</f>
        <v>-329.18</v>
      </c>
      <c r="AZ34" s="21">
        <f>AY34+$AJ34-$AK34</f>
        <v>-161.39</v>
      </c>
      <c r="BA34" s="21">
        <f>W34</f>
        <v>-315.28</v>
      </c>
      <c r="BB34" s="21">
        <f>BA34+$AJ34-$AK34</f>
        <v>-147.48999999999995</v>
      </c>
      <c r="BC34" s="21"/>
      <c r="BD34" s="21"/>
      <c r="BE34" s="21"/>
      <c r="BF34" s="21"/>
      <c r="BG34" s="21"/>
      <c r="BH34" s="21"/>
      <c r="BI34" s="21"/>
      <c r="BJ34" s="21"/>
      <c r="BK34" s="15"/>
      <c r="BL34" s="15" t="str">
        <f>TEXT(E34,"0000")&amp;"-"&amp;TEXT(E$70,"0000")&amp;" via "&amp;TEXT(D$79,"0000")</f>
        <v>NISS-BP21 via BP25</v>
      </c>
      <c r="BM34" s="16">
        <f t="shared" si="39"/>
        <v>2021.8397260273973</v>
      </c>
      <c r="BN34" s="8">
        <v>298.9</v>
      </c>
      <c r="BO34" s="8">
        <v>140.8</v>
      </c>
      <c r="BP34" s="8"/>
      <c r="BQ34" s="21">
        <f>AN$79-AN34</f>
        <v>174.65499999999997</v>
      </c>
      <c r="BR34" s="21">
        <f t="shared" si="40"/>
        <v>16.555000000000007</v>
      </c>
      <c r="BS34" s="21">
        <f>AP$79-AP34</f>
        <v>176.615</v>
      </c>
      <c r="BT34" s="21">
        <f t="shared" si="41"/>
        <v>18.515000000000043</v>
      </c>
      <c r="BU34" s="21">
        <f>AR$79-AR34</f>
        <v>174.1</v>
      </c>
      <c r="BV34" s="21">
        <f t="shared" si="42"/>
        <v>16.00000000000003</v>
      </c>
      <c r="BW34" s="21"/>
      <c r="BX34" s="21"/>
      <c r="BY34" s="21"/>
      <c r="BZ34" s="21"/>
      <c r="CA34" s="21"/>
      <c r="CB34" s="21"/>
      <c r="CC34" s="21">
        <f>AZ$79-AZ34</f>
        <v>185.635</v>
      </c>
      <c r="CD34" s="21">
        <f>CC34-$BN34+$BO34</f>
        <v>27.535000000000025</v>
      </c>
      <c r="CE34" s="21">
        <f>BB$79-BB34</f>
        <v>177.18499999999995</v>
      </c>
      <c r="CF34" s="21">
        <f>CE34-$BN34+$BO34</f>
        <v>19.08499999999998</v>
      </c>
      <c r="CG34" s="21"/>
      <c r="CH34" s="21"/>
      <c r="CI34" s="21"/>
      <c r="CJ34" s="21"/>
      <c r="CK34" s="21"/>
      <c r="CL34" s="21"/>
      <c r="CM34" s="21"/>
      <c r="CN34" s="21"/>
      <c r="CP34" t="str">
        <f>TEXT(E34,"0000")&amp;" wrt "&amp;TEXT(E$70,"0000")&amp;" via "&amp;TEXT(D$79,"0000")</f>
        <v>NISS wrt BP21 via BP25</v>
      </c>
      <c r="CQ34" s="1">
        <f t="shared" si="43"/>
        <v>2021.8397260273973</v>
      </c>
      <c r="CR34" s="20">
        <f t="shared" si="44"/>
        <v>44.955000000000005</v>
      </c>
      <c r="CS34" s="20">
        <f t="shared" si="45"/>
        <v>45.81500000000004</v>
      </c>
      <c r="CT34" s="20">
        <f t="shared" si="46"/>
        <v>46.60000000000003</v>
      </c>
      <c r="CU34" s="20"/>
      <c r="CV34" s="20"/>
      <c r="CW34" s="20"/>
      <c r="CX34" s="20">
        <f>CD34+CX$8+$DE34</f>
        <v>55.23500000000003</v>
      </c>
      <c r="CY34" s="20">
        <f>CF34+CY$8+$DE34</f>
        <v>47.68499999999998</v>
      </c>
      <c r="CZ34" s="20"/>
      <c r="DA34" s="20"/>
      <c r="DB34" s="20"/>
      <c r="DC34" s="20"/>
      <c r="DD34" s="23" t="s">
        <v>63</v>
      </c>
      <c r="DE34" s="20"/>
      <c r="DF34" s="20">
        <f t="shared" si="47"/>
        <v>43.12629999999996</v>
      </c>
      <c r="DG34" s="20"/>
      <c r="DH34" s="20"/>
      <c r="DI34" s="20"/>
      <c r="DJ34" s="20"/>
    </row>
    <row r="35" spans="1:114" ht="15">
      <c r="A35" s="15"/>
      <c r="B35" s="10">
        <v>59510</v>
      </c>
      <c r="C35" s="10">
        <v>59529</v>
      </c>
      <c r="D35" s="10" t="s">
        <v>65</v>
      </c>
      <c r="E35" s="10" t="s">
        <v>186</v>
      </c>
      <c r="F35" s="10" t="s">
        <v>44</v>
      </c>
      <c r="G35" s="15" t="str">
        <f t="shared" si="29"/>
        <v>59510-59529</v>
      </c>
      <c r="H35" s="15" t="str">
        <f t="shared" si="30"/>
        <v>BP1J-NISX</v>
      </c>
      <c r="I35" s="18">
        <v>-137.45</v>
      </c>
      <c r="J35" s="16">
        <v>0.1</v>
      </c>
      <c r="K35" s="18">
        <v>-135.69</v>
      </c>
      <c r="L35" s="16">
        <v>0.1</v>
      </c>
      <c r="M35" s="18">
        <v>-138.33</v>
      </c>
      <c r="N35" s="16">
        <v>0.1</v>
      </c>
      <c r="O35" s="18">
        <v>-136.58</v>
      </c>
      <c r="P35" s="16">
        <v>0.1</v>
      </c>
      <c r="Q35" s="18">
        <v>-138.91</v>
      </c>
      <c r="R35" s="16">
        <v>0.1</v>
      </c>
      <c r="S35" s="18">
        <v>-129.49</v>
      </c>
      <c r="T35" s="16">
        <v>0.1</v>
      </c>
      <c r="U35" s="18">
        <v>-126.57</v>
      </c>
      <c r="V35" s="16">
        <v>0.5</v>
      </c>
      <c r="W35" s="18">
        <v>-128.27</v>
      </c>
      <c r="X35" s="16">
        <v>0.3</v>
      </c>
      <c r="Y35" s="18"/>
      <c r="Z35" s="16"/>
      <c r="AA35" s="18"/>
      <c r="AB35" s="16"/>
      <c r="AC35" s="18"/>
      <c r="AD35" s="16"/>
      <c r="AE35" s="18"/>
      <c r="AF35" s="16"/>
      <c r="AG35" s="15"/>
      <c r="AH35" s="15" t="str">
        <f t="shared" si="31"/>
        <v>BP1J-NISX</v>
      </c>
      <c r="AI35" s="15" t="str">
        <f t="shared" si="32"/>
        <v>59510-59529</v>
      </c>
      <c r="AJ35" s="3">
        <v>606.1</v>
      </c>
      <c r="AK35" s="3">
        <v>452.3</v>
      </c>
      <c r="AL35" s="3"/>
      <c r="AM35" s="21">
        <f t="shared" si="33"/>
        <v>-137.45</v>
      </c>
      <c r="AN35" s="21">
        <f t="shared" si="34"/>
        <v>16.350000000000023</v>
      </c>
      <c r="AO35" s="21">
        <f t="shared" si="35"/>
        <v>-135.69</v>
      </c>
      <c r="AP35" s="21">
        <f t="shared" si="36"/>
        <v>18.110000000000014</v>
      </c>
      <c r="AQ35" s="21">
        <f t="shared" si="37"/>
        <v>-138.33</v>
      </c>
      <c r="AR35" s="21">
        <f t="shared" si="38"/>
        <v>15.46999999999997</v>
      </c>
      <c r="AS35" s="21">
        <f>O35</f>
        <v>-136.58</v>
      </c>
      <c r="AT35" s="21">
        <f>AS35+$AJ35-$AK35</f>
        <v>17.21999999999997</v>
      </c>
      <c r="AU35" s="21">
        <f>Q35</f>
        <v>-138.91</v>
      </c>
      <c r="AV35" s="21">
        <f>AU35+$AJ35-$AK35</f>
        <v>14.890000000000043</v>
      </c>
      <c r="AW35" s="21">
        <f>S35</f>
        <v>-129.49</v>
      </c>
      <c r="AX35" s="21">
        <f>AW35+$AJ35-$AK35</f>
        <v>24.310000000000002</v>
      </c>
      <c r="AY35" s="21"/>
      <c r="AZ35" s="21"/>
      <c r="BA35" s="21"/>
      <c r="BB35" s="21"/>
      <c r="BC35" s="21"/>
      <c r="BD35" s="21"/>
      <c r="BE35" s="21"/>
      <c r="BF35" s="21"/>
      <c r="BG35" s="21"/>
      <c r="BH35" s="21"/>
      <c r="BI35" s="21"/>
      <c r="BJ35" s="21"/>
      <c r="BK35" s="15"/>
      <c r="BL35" s="15" t="str">
        <f>TEXT(E35,"0000")&amp;"-"&amp;TEXT(E$70,"0000")&amp;" via "&amp;TEXT(D$70,"0000")</f>
        <v>NISX-BP21 via BP1J</v>
      </c>
      <c r="BM35" s="16">
        <f t="shared" si="39"/>
        <v>2021.8397260273973</v>
      </c>
      <c r="BN35" s="8">
        <v>185</v>
      </c>
      <c r="BO35" s="8">
        <v>140.8</v>
      </c>
      <c r="BP35" s="8"/>
      <c r="BQ35" s="21">
        <f>AN$70-AN35</f>
        <v>44.16499999999998</v>
      </c>
      <c r="BR35" s="21">
        <f t="shared" si="40"/>
        <v>-0.03500000000002501</v>
      </c>
      <c r="BS35" s="21">
        <f>AP$70-AP35</f>
        <v>43.29499999999999</v>
      </c>
      <c r="BT35" s="21">
        <f t="shared" si="41"/>
        <v>-0.9050000000000011</v>
      </c>
      <c r="BU35" s="21">
        <f>AR$70-AR35</f>
        <v>44.25000000000004</v>
      </c>
      <c r="BV35" s="21">
        <f t="shared" si="42"/>
        <v>0.05000000000006821</v>
      </c>
      <c r="BW35" s="21"/>
      <c r="BX35" s="21"/>
      <c r="BY35" s="21">
        <f>AV$70-AV35</f>
        <v>44.23499999999996</v>
      </c>
      <c r="BZ35" s="21">
        <f>BY35-$BN35+$BO35</f>
        <v>0.03499999999996817</v>
      </c>
      <c r="CA35" s="21">
        <f>AX$70-AX35</f>
        <v>44.63499999999999</v>
      </c>
      <c r="CB35" s="21">
        <f>CA35-$BN35+$BO35</f>
        <v>0.4350000000000023</v>
      </c>
      <c r="CC35" s="21"/>
      <c r="CD35" s="21"/>
      <c r="CE35" s="21"/>
      <c r="CF35" s="21"/>
      <c r="CG35" s="21"/>
      <c r="CH35" s="21"/>
      <c r="CI35" s="21"/>
      <c r="CJ35" s="21"/>
      <c r="CK35" s="21"/>
      <c r="CL35" s="21"/>
      <c r="CM35" s="21"/>
      <c r="CN35" s="21"/>
      <c r="CP35" t="str">
        <f>TEXT(E35,"0000")&amp;" wrt "&amp;TEXT(E$70,"0000")&amp;" via "&amp;TEXT(D$70,"0000")</f>
        <v>NISX wrt BP21 via BP1J</v>
      </c>
      <c r="CQ35" s="1">
        <f t="shared" si="43"/>
        <v>2021.8397260273973</v>
      </c>
      <c r="CR35" s="20">
        <f t="shared" si="44"/>
        <v>28.364999999999974</v>
      </c>
      <c r="CS35" s="20">
        <f t="shared" si="45"/>
        <v>26.395</v>
      </c>
      <c r="CT35" s="20">
        <f t="shared" si="46"/>
        <v>30.65000000000007</v>
      </c>
      <c r="CU35" s="20"/>
      <c r="CV35" s="20">
        <f>BZ35+CV$8+$DE35</f>
        <v>30.734999999999967</v>
      </c>
      <c r="CW35" s="20">
        <f>CB35+CW$8+$DE35</f>
        <v>31.335</v>
      </c>
      <c r="CX35" s="20"/>
      <c r="CY35" s="20"/>
      <c r="CZ35" s="20"/>
      <c r="DA35" s="20"/>
      <c r="DB35" s="20"/>
      <c r="DC35" s="20"/>
      <c r="DD35" s="23" t="s">
        <v>107</v>
      </c>
      <c r="DE35" s="20"/>
      <c r="DF35" s="20">
        <f t="shared" si="47"/>
        <v>-235.89135000000007</v>
      </c>
      <c r="DG35" s="20"/>
      <c r="DH35" s="20"/>
      <c r="DI35" s="20"/>
      <c r="DJ35" s="20"/>
    </row>
    <row r="36" spans="1:114" ht="15">
      <c r="A36" s="15"/>
      <c r="B36" s="10">
        <v>59510</v>
      </c>
      <c r="C36" s="10">
        <v>59529</v>
      </c>
      <c r="D36" s="10" t="s">
        <v>111</v>
      </c>
      <c r="E36" s="10" t="s">
        <v>186</v>
      </c>
      <c r="F36" s="10" t="s">
        <v>44</v>
      </c>
      <c r="G36" s="15" t="str">
        <f t="shared" si="29"/>
        <v>59510-59529</v>
      </c>
      <c r="H36" s="15" t="str">
        <f t="shared" si="30"/>
        <v>BP25-NISX</v>
      </c>
      <c r="I36" s="18">
        <v>-36.45</v>
      </c>
      <c r="J36" s="16">
        <v>0.1</v>
      </c>
      <c r="K36" s="18">
        <v>-30.26</v>
      </c>
      <c r="L36" s="16">
        <v>0.1</v>
      </c>
      <c r="M36" s="18">
        <v>-37.68</v>
      </c>
      <c r="N36" s="16">
        <v>0.1</v>
      </c>
      <c r="O36" s="18">
        <v>-31.48</v>
      </c>
      <c r="P36" s="16">
        <v>0.1</v>
      </c>
      <c r="Q36" s="18">
        <v>-38.29</v>
      </c>
      <c r="R36" s="16">
        <v>0.1</v>
      </c>
      <c r="S36" s="18">
        <v>-32.68</v>
      </c>
      <c r="T36" s="16">
        <v>0.1</v>
      </c>
      <c r="U36" s="18">
        <v>-36.3</v>
      </c>
      <c r="V36" s="16">
        <v>0.3</v>
      </c>
      <c r="W36" s="18">
        <v>-30.47</v>
      </c>
      <c r="X36" s="16">
        <v>0.1</v>
      </c>
      <c r="Y36" s="18">
        <v>-30.27</v>
      </c>
      <c r="Z36" s="16">
        <v>0.1</v>
      </c>
      <c r="AA36" s="18">
        <v>-30.07</v>
      </c>
      <c r="AB36" s="16">
        <v>0.3</v>
      </c>
      <c r="AC36" s="18">
        <v>-38.72</v>
      </c>
      <c r="AD36" s="16">
        <v>0.2</v>
      </c>
      <c r="AE36" s="18">
        <v>-33.04</v>
      </c>
      <c r="AF36" s="16">
        <v>0.1</v>
      </c>
      <c r="AG36" s="15"/>
      <c r="AH36" s="15" t="str">
        <f t="shared" si="31"/>
        <v>BP25-NISX</v>
      </c>
      <c r="AI36" s="15" t="str">
        <f t="shared" si="32"/>
        <v>59510-59529</v>
      </c>
      <c r="AJ36" s="3">
        <v>467.19</v>
      </c>
      <c r="AK36" s="3">
        <v>452.3</v>
      </c>
      <c r="AL36" s="3"/>
      <c r="AM36" s="21">
        <f t="shared" si="33"/>
        <v>-36.45</v>
      </c>
      <c r="AN36" s="21">
        <f t="shared" si="34"/>
        <v>-21.560000000000002</v>
      </c>
      <c r="AO36" s="21">
        <f t="shared" si="35"/>
        <v>-30.26</v>
      </c>
      <c r="AP36" s="21">
        <f t="shared" si="36"/>
        <v>-15.370000000000005</v>
      </c>
      <c r="AQ36" s="21">
        <f t="shared" si="37"/>
        <v>-37.68</v>
      </c>
      <c r="AR36" s="21">
        <f t="shared" si="38"/>
        <v>-22.79000000000002</v>
      </c>
      <c r="AS36" s="21">
        <f>O36</f>
        <v>-31.48</v>
      </c>
      <c r="AT36" s="21">
        <f>AS36+$AJ36-$AK36</f>
        <v>-16.590000000000032</v>
      </c>
      <c r="AU36" s="21">
        <f>Q36</f>
        <v>-38.29</v>
      </c>
      <c r="AV36" s="21">
        <f>AU36+$AJ36-$AK36</f>
        <v>-23.400000000000034</v>
      </c>
      <c r="AW36" s="21">
        <f>S36</f>
        <v>-32.68</v>
      </c>
      <c r="AX36" s="21">
        <f>AW36+$AJ36-$AK36</f>
        <v>-17.79000000000002</v>
      </c>
      <c r="AY36" s="21"/>
      <c r="AZ36" s="21"/>
      <c r="BA36" s="21"/>
      <c r="BB36" s="21"/>
      <c r="BC36" s="21"/>
      <c r="BD36" s="21"/>
      <c r="BE36" s="21"/>
      <c r="BF36" s="21"/>
      <c r="BG36" s="21"/>
      <c r="BH36" s="21"/>
      <c r="BI36" s="21"/>
      <c r="BJ36" s="21"/>
      <c r="BK36" s="15"/>
      <c r="BL36" s="15" t="str">
        <f>TEXT(E36,"0000")&amp;"-"&amp;TEXT(E$70,"0000")&amp;" via "&amp;TEXT(D$79,"0000")</f>
        <v>NISX-BP21 via BP25</v>
      </c>
      <c r="BM36" s="16">
        <f t="shared" si="39"/>
        <v>2021.8397260273973</v>
      </c>
      <c r="BN36" s="8">
        <v>185</v>
      </c>
      <c r="BO36" s="8">
        <v>140.8</v>
      </c>
      <c r="BP36" s="8"/>
      <c r="BQ36" s="21">
        <f>AN$79-AN36</f>
        <v>43.745000000000005</v>
      </c>
      <c r="BR36" s="21">
        <f t="shared" si="40"/>
        <v>-0.4549999999999841</v>
      </c>
      <c r="BS36" s="21">
        <f>AP$79-AP36</f>
        <v>43.11500000000001</v>
      </c>
      <c r="BT36" s="21">
        <f t="shared" si="41"/>
        <v>-1.0849999999999795</v>
      </c>
      <c r="BU36" s="21">
        <f>AR$79-AR36</f>
        <v>43.62000000000003</v>
      </c>
      <c r="BV36" s="21">
        <f t="shared" si="42"/>
        <v>-0.5799999999999557</v>
      </c>
      <c r="BW36" s="21"/>
      <c r="BX36" s="21"/>
      <c r="BY36" s="21">
        <f>AV$79-AV36</f>
        <v>43.835000000000036</v>
      </c>
      <c r="BZ36" s="21">
        <f>BY36-$BN36+$BO36</f>
        <v>-0.36499999999995225</v>
      </c>
      <c r="CA36" s="21">
        <f>AX$79-AX36</f>
        <v>44.270000000000024</v>
      </c>
      <c r="CB36" s="21">
        <f>CA36-$BN36+$BO36</f>
        <v>0.07000000000005002</v>
      </c>
      <c r="CC36" s="21"/>
      <c r="CD36" s="21"/>
      <c r="CE36" s="21"/>
      <c r="CF36" s="21"/>
      <c r="CG36" s="21"/>
      <c r="CH36" s="21"/>
      <c r="CI36" s="21"/>
      <c r="CJ36" s="21"/>
      <c r="CK36" s="21"/>
      <c r="CL36" s="21"/>
      <c r="CM36" s="21"/>
      <c r="CN36" s="21"/>
      <c r="CP36" t="str">
        <f>TEXT(E36,"0000")&amp;" wrt "&amp;TEXT(E$70,"0000")&amp;" via "&amp;TEXT(D$79,"0000")</f>
        <v>NISX wrt BP21 via BP25</v>
      </c>
      <c r="CQ36" s="1">
        <f t="shared" si="43"/>
        <v>2021.8397260273973</v>
      </c>
      <c r="CR36" s="20">
        <f t="shared" si="44"/>
        <v>27.945000000000014</v>
      </c>
      <c r="CS36" s="20">
        <f t="shared" si="45"/>
        <v>26.21500000000002</v>
      </c>
      <c r="CT36" s="20">
        <f t="shared" si="46"/>
        <v>30.020000000000046</v>
      </c>
      <c r="CU36" s="20"/>
      <c r="CV36" s="20">
        <f>BZ36+CV$8+$DE36</f>
        <v>30.335000000000047</v>
      </c>
      <c r="CW36" s="20">
        <f>CB36+CW$8+$DE36</f>
        <v>30.97000000000005</v>
      </c>
      <c r="CX36" s="20"/>
      <c r="CY36" s="20"/>
      <c r="CZ36" s="20"/>
      <c r="DA36" s="20"/>
      <c r="DB36" s="20"/>
      <c r="DC36" s="20"/>
      <c r="DD36" s="23" t="s">
        <v>107</v>
      </c>
      <c r="DE36" s="20"/>
      <c r="DF36" s="20">
        <f t="shared" si="47"/>
        <v>-236.68215</v>
      </c>
      <c r="DG36" s="20"/>
      <c r="DH36" s="20"/>
      <c r="DI36" s="20"/>
      <c r="DJ36" s="20"/>
    </row>
    <row r="37" spans="1:112" ht="15">
      <c r="A37" s="15"/>
      <c r="B37" s="10"/>
      <c r="C37" s="10"/>
      <c r="D37" s="10"/>
      <c r="E37" s="10"/>
      <c r="F37" s="10"/>
      <c r="G37" s="15"/>
      <c r="H37" s="15"/>
      <c r="I37" s="18"/>
      <c r="J37" s="16"/>
      <c r="K37" s="18"/>
      <c r="L37" s="16"/>
      <c r="M37" s="18"/>
      <c r="N37" s="16"/>
      <c r="O37" s="18"/>
      <c r="P37" s="16"/>
      <c r="Q37" s="18"/>
      <c r="R37" s="16"/>
      <c r="S37" s="18"/>
      <c r="T37" s="16"/>
      <c r="U37" s="18"/>
      <c r="V37" s="16"/>
      <c r="W37" s="18"/>
      <c r="X37" s="16"/>
      <c r="Y37" s="18"/>
      <c r="Z37" s="16"/>
      <c r="AA37" s="18"/>
      <c r="AB37" s="16"/>
      <c r="AC37" s="18"/>
      <c r="AD37" s="16"/>
      <c r="AE37" s="18"/>
      <c r="AF37" s="16"/>
      <c r="AG37" s="15"/>
      <c r="AH37" s="15"/>
      <c r="AI37" s="15"/>
      <c r="AJ37" s="3"/>
      <c r="AK37" s="3"/>
      <c r="AL37" s="3"/>
      <c r="AM37" s="21"/>
      <c r="AN37" s="21"/>
      <c r="AO37" s="21"/>
      <c r="AP37" s="21"/>
      <c r="AQ37" s="21"/>
      <c r="AR37" s="21"/>
      <c r="AS37" s="21"/>
      <c r="AT37" s="21"/>
      <c r="AU37" s="21"/>
      <c r="AV37" s="21"/>
      <c r="AW37" s="21"/>
      <c r="AX37" s="21"/>
      <c r="AY37" s="21"/>
      <c r="AZ37" s="21"/>
      <c r="BA37" s="21"/>
      <c r="BB37" s="21"/>
      <c r="BC37" s="21"/>
      <c r="BD37" s="21"/>
      <c r="BE37" s="21"/>
      <c r="BF37" s="21"/>
      <c r="BG37" s="21"/>
      <c r="BH37" s="21"/>
      <c r="BI37" s="15"/>
      <c r="BJ37" s="15"/>
      <c r="BK37" s="16"/>
      <c r="BL37" s="15"/>
      <c r="BM37" s="15"/>
      <c r="BN37" s="8"/>
      <c r="BO37" s="8"/>
      <c r="BP37" s="8"/>
      <c r="BQ37" s="21"/>
      <c r="BR37" s="21"/>
      <c r="BS37" s="21"/>
      <c r="BT37" s="21"/>
      <c r="BU37" s="21"/>
      <c r="BV37" s="21"/>
      <c r="BW37" s="21"/>
      <c r="BX37" s="21"/>
      <c r="BY37" s="21"/>
      <c r="BZ37" s="21"/>
      <c r="CA37" s="21"/>
      <c r="CB37" s="21"/>
      <c r="CC37" s="21"/>
      <c r="CD37" s="21"/>
      <c r="CE37" s="21"/>
      <c r="CF37" s="21"/>
      <c r="CG37" s="21"/>
      <c r="CH37" s="21"/>
      <c r="CI37" s="21"/>
      <c r="CJ37" s="21"/>
      <c r="CK37" s="21"/>
      <c r="CL37" s="21"/>
      <c r="CO37" s="1"/>
      <c r="CP37" s="20"/>
      <c r="CQ37" s="20"/>
      <c r="CR37" s="20"/>
      <c r="CS37" s="20"/>
      <c r="CT37" s="20"/>
      <c r="CU37" s="20"/>
      <c r="CV37" s="20"/>
      <c r="CW37" s="20"/>
      <c r="CX37" s="20"/>
      <c r="CY37" s="20"/>
      <c r="CZ37" s="20"/>
      <c r="DA37" s="20"/>
      <c r="DB37" s="23"/>
      <c r="DC37" s="20"/>
      <c r="DD37" s="20"/>
      <c r="DE37" s="20"/>
      <c r="DF37" s="20"/>
      <c r="DG37" s="20"/>
      <c r="DH37" s="20"/>
    </row>
    <row r="38" spans="1:112" ht="15">
      <c r="A38" s="15"/>
      <c r="B38" s="10"/>
      <c r="C38" s="10"/>
      <c r="D38" s="10"/>
      <c r="E38" s="10"/>
      <c r="F38" s="10"/>
      <c r="G38" s="15"/>
      <c r="H38" s="15"/>
      <c r="I38" s="18"/>
      <c r="J38" s="16"/>
      <c r="K38" s="18"/>
      <c r="L38" s="16"/>
      <c r="M38" s="18"/>
      <c r="N38" s="16"/>
      <c r="O38" s="18"/>
      <c r="P38" s="16"/>
      <c r="Q38" s="18"/>
      <c r="R38" s="16"/>
      <c r="S38" s="18"/>
      <c r="T38" s="16"/>
      <c r="U38" s="18"/>
      <c r="V38" s="16"/>
      <c r="W38" s="18"/>
      <c r="X38" s="16"/>
      <c r="Y38" s="18"/>
      <c r="Z38" s="16"/>
      <c r="AA38" s="18"/>
      <c r="AB38" s="16"/>
      <c r="AC38" s="18"/>
      <c r="AD38" s="16"/>
      <c r="AE38" s="18"/>
      <c r="AF38" s="16"/>
      <c r="AG38" s="15"/>
      <c r="AH38" s="15"/>
      <c r="AI38" s="15"/>
      <c r="AJ38" s="3"/>
      <c r="AK38" s="3"/>
      <c r="AL38" s="3"/>
      <c r="AM38" s="21"/>
      <c r="AN38" s="21"/>
      <c r="AO38" s="21"/>
      <c r="AP38" s="21"/>
      <c r="AQ38" s="21"/>
      <c r="AR38" s="21"/>
      <c r="AS38" s="21"/>
      <c r="AT38" s="21"/>
      <c r="AU38" s="21"/>
      <c r="AV38" s="21"/>
      <c r="AW38" s="21"/>
      <c r="AX38" s="21"/>
      <c r="AY38" s="21"/>
      <c r="AZ38" s="21"/>
      <c r="BA38" s="21"/>
      <c r="BB38" s="21"/>
      <c r="BC38" s="21"/>
      <c r="BD38" s="21"/>
      <c r="BE38" s="21"/>
      <c r="BF38" s="21"/>
      <c r="BG38" s="21"/>
      <c r="BH38" s="21"/>
      <c r="BI38" s="15"/>
      <c r="BJ38" s="15"/>
      <c r="BK38" s="16"/>
      <c r="BL38" s="15"/>
      <c r="BM38" s="15"/>
      <c r="BN38" s="8"/>
      <c r="BO38" s="8"/>
      <c r="BP38" s="8"/>
      <c r="BQ38" s="21"/>
      <c r="BR38" s="21"/>
      <c r="BS38" s="21"/>
      <c r="BT38" s="21"/>
      <c r="BU38" s="21"/>
      <c r="BV38" s="21"/>
      <c r="BW38" s="21"/>
      <c r="BX38" s="21"/>
      <c r="BY38" s="21"/>
      <c r="BZ38" s="21"/>
      <c r="CA38" s="21"/>
      <c r="CB38" s="21"/>
      <c r="CC38" s="21"/>
      <c r="CD38" s="21"/>
      <c r="CE38" s="21"/>
      <c r="CF38" s="21"/>
      <c r="CG38" s="21"/>
      <c r="CH38" s="21"/>
      <c r="CI38" s="21"/>
      <c r="CJ38" s="21"/>
      <c r="CK38" s="21"/>
      <c r="CL38" s="21"/>
      <c r="CO38" s="1"/>
      <c r="CP38" s="20"/>
      <c r="CQ38" s="20"/>
      <c r="CR38" s="20"/>
      <c r="CS38" s="20"/>
      <c r="CT38" s="20"/>
      <c r="CU38" s="20"/>
      <c r="CV38" s="20"/>
      <c r="CW38" s="20"/>
      <c r="CX38" s="20"/>
      <c r="CY38" s="20"/>
      <c r="CZ38" s="20"/>
      <c r="DA38" s="20"/>
      <c r="DB38" s="23"/>
      <c r="DC38" s="20"/>
      <c r="DD38" s="20"/>
      <c r="DE38" s="20"/>
      <c r="DF38" s="20"/>
      <c r="DG38" s="20"/>
      <c r="DH38" s="20"/>
    </row>
    <row r="39" spans="1:112" ht="15">
      <c r="A39" s="15"/>
      <c r="B39" s="10"/>
      <c r="C39" s="10"/>
      <c r="D39" s="10"/>
      <c r="E39" s="10"/>
      <c r="F39" s="10"/>
      <c r="G39" s="15"/>
      <c r="H39" s="15"/>
      <c r="I39" s="27"/>
      <c r="J39" s="16"/>
      <c r="K39" s="18"/>
      <c r="L39" s="16"/>
      <c r="M39" s="18"/>
      <c r="N39" s="16"/>
      <c r="O39" s="18"/>
      <c r="P39" s="16"/>
      <c r="Q39" s="18"/>
      <c r="R39" s="16"/>
      <c r="S39" s="18"/>
      <c r="T39" s="16"/>
      <c r="U39" s="18"/>
      <c r="V39" s="16"/>
      <c r="W39" s="18"/>
      <c r="X39" s="16"/>
      <c r="Y39" s="18"/>
      <c r="Z39" s="16"/>
      <c r="AA39" s="18"/>
      <c r="AB39" s="16"/>
      <c r="AC39" s="18"/>
      <c r="AD39" s="16"/>
      <c r="AE39" s="18"/>
      <c r="AF39" s="16"/>
      <c r="AG39" s="15"/>
      <c r="AH39" s="15"/>
      <c r="AI39" s="15"/>
      <c r="AJ39" s="3"/>
      <c r="AK39" s="3"/>
      <c r="AL39" s="3"/>
      <c r="AM39" s="21"/>
      <c r="AN39" s="21"/>
      <c r="AO39" s="21"/>
      <c r="AP39" s="21"/>
      <c r="AQ39" s="21"/>
      <c r="AR39" s="21"/>
      <c r="AS39" s="21"/>
      <c r="AT39" s="21"/>
      <c r="AU39" s="21"/>
      <c r="AV39" s="21"/>
      <c r="AW39" s="21"/>
      <c r="AX39" s="21"/>
      <c r="AY39" s="21"/>
      <c r="AZ39" s="21"/>
      <c r="BA39" s="21"/>
      <c r="BB39" s="21"/>
      <c r="BC39" s="21"/>
      <c r="BD39" s="21"/>
      <c r="BE39" s="21"/>
      <c r="BF39" s="21"/>
      <c r="BG39" s="21"/>
      <c r="BH39" s="21"/>
      <c r="BI39" s="15"/>
      <c r="BJ39" s="15"/>
      <c r="BK39" s="16"/>
      <c r="BL39" s="15"/>
      <c r="BM39" s="15"/>
      <c r="BN39" s="8"/>
      <c r="BO39" s="8"/>
      <c r="BP39" s="8"/>
      <c r="BQ39" s="21"/>
      <c r="BR39" s="21"/>
      <c r="BS39" s="21"/>
      <c r="BT39" s="21"/>
      <c r="BU39" s="21"/>
      <c r="BV39" s="21"/>
      <c r="BW39" s="21"/>
      <c r="BX39" s="21"/>
      <c r="BY39" s="21"/>
      <c r="BZ39" s="21"/>
      <c r="CA39" s="21"/>
      <c r="CB39" s="21"/>
      <c r="CC39" s="21"/>
      <c r="CD39" s="21"/>
      <c r="CE39" s="21"/>
      <c r="CF39" s="21"/>
      <c r="CG39" s="21"/>
      <c r="CH39" s="21"/>
      <c r="CI39" s="21"/>
      <c r="CJ39" s="21"/>
      <c r="CK39" s="21"/>
      <c r="CL39" s="21"/>
      <c r="CO39" s="1"/>
      <c r="CP39" s="20"/>
      <c r="CQ39" s="20"/>
      <c r="CR39" s="20"/>
      <c r="CS39" s="20"/>
      <c r="CT39" s="20"/>
      <c r="CU39" s="20"/>
      <c r="CV39" s="20"/>
      <c r="CW39" s="20"/>
      <c r="CX39" s="20"/>
      <c r="CY39" s="20"/>
      <c r="CZ39" s="20"/>
      <c r="DA39" s="20"/>
      <c r="DB39" s="23"/>
      <c r="DC39" s="20"/>
      <c r="DD39" s="20"/>
      <c r="DE39" s="20"/>
      <c r="DF39" s="20"/>
      <c r="DG39" s="20"/>
      <c r="DH39" s="20"/>
    </row>
    <row r="40" spans="1:114" ht="15">
      <c r="A40" s="15" t="s">
        <v>188</v>
      </c>
      <c r="B40" s="10">
        <v>59569</v>
      </c>
      <c r="C40" s="10">
        <v>59579</v>
      </c>
      <c r="D40" s="10" t="s">
        <v>65</v>
      </c>
      <c r="E40" s="10" t="s">
        <v>47</v>
      </c>
      <c r="F40" s="10" t="s">
        <v>48</v>
      </c>
      <c r="G40" s="15" t="str">
        <f aca="true" t="shared" si="48" ref="G40:G52">TEXT(B40,"00000")&amp;"-"&amp;TEXT(C40,"00000")</f>
        <v>59569-59579</v>
      </c>
      <c r="H40" s="15" t="str">
        <f aca="true" t="shared" si="49" ref="H40:H52">TEXT(D40,"0000")&amp;"-"&amp;TEXT(E40,"0000")</f>
        <v>BP1J-USN6</v>
      </c>
      <c r="I40" s="18">
        <v>64.87</v>
      </c>
      <c r="J40" s="16">
        <v>0.1</v>
      </c>
      <c r="K40" s="18">
        <v>67.16</v>
      </c>
      <c r="L40" s="16">
        <v>0.1</v>
      </c>
      <c r="M40" s="18">
        <v>65.42</v>
      </c>
      <c r="N40" s="16">
        <v>0.1</v>
      </c>
      <c r="O40" s="18"/>
      <c r="P40" s="16"/>
      <c r="Q40" s="18"/>
      <c r="R40" s="16"/>
      <c r="S40" s="18"/>
      <c r="T40" s="16"/>
      <c r="U40" s="18">
        <v>25.63</v>
      </c>
      <c r="V40" s="16">
        <v>0.1</v>
      </c>
      <c r="W40" s="18">
        <v>21.24</v>
      </c>
      <c r="X40" s="16">
        <v>0.5</v>
      </c>
      <c r="Y40" s="18"/>
      <c r="Z40" s="16"/>
      <c r="AA40" s="18"/>
      <c r="AB40" s="16"/>
      <c r="AC40" s="18"/>
      <c r="AD40" s="16"/>
      <c r="AE40" s="18"/>
      <c r="AF40" s="16"/>
      <c r="AG40" s="15"/>
      <c r="AH40" s="15" t="str">
        <f aca="true" t="shared" si="50" ref="AH40:AH47">H40</f>
        <v>BP1J-USN6</v>
      </c>
      <c r="AI40" s="15" t="str">
        <f aca="true" t="shared" si="51" ref="AI40:AI47">TEXT(B40,"00000")&amp;"-"&amp;TEXT(C40,"00000")</f>
        <v>59569-59579</v>
      </c>
      <c r="AJ40" s="3">
        <v>171.38</v>
      </c>
      <c r="AK40" s="3">
        <v>0</v>
      </c>
      <c r="AL40" s="3"/>
      <c r="AM40" s="21">
        <f>I40</f>
        <v>64.87</v>
      </c>
      <c r="AN40" s="21">
        <f>AM40+$AJ40-$AK40</f>
        <v>236.25</v>
      </c>
      <c r="AO40" s="21">
        <f>K40</f>
        <v>67.16</v>
      </c>
      <c r="AP40" s="21">
        <f>AO40+$AJ40-$AK40</f>
        <v>238.54</v>
      </c>
      <c r="AQ40" s="21">
        <f>M40</f>
        <v>65.42</v>
      </c>
      <c r="AR40" s="21">
        <f>AQ40+$AJ40-$AK40</f>
        <v>236.8</v>
      </c>
      <c r="AS40" s="21"/>
      <c r="AT40" s="21"/>
      <c r="AU40" s="21"/>
      <c r="AV40" s="21"/>
      <c r="AW40" s="21"/>
      <c r="AX40" s="21"/>
      <c r="AY40" s="21">
        <f>U40</f>
        <v>25.63</v>
      </c>
      <c r="AZ40" s="21">
        <f>AY40+$AJ40-$AK40</f>
        <v>197.01</v>
      </c>
      <c r="BA40" s="21">
        <f>W40</f>
        <v>21.24</v>
      </c>
      <c r="BB40" s="21">
        <f>BA40+$AJ40-$AK40</f>
        <v>192.62</v>
      </c>
      <c r="BC40" s="21"/>
      <c r="BD40" s="21"/>
      <c r="BE40" s="21"/>
      <c r="BF40" s="21"/>
      <c r="BG40" s="21"/>
      <c r="BH40" s="21"/>
      <c r="BI40" s="21"/>
      <c r="BJ40" s="21"/>
      <c r="BK40" s="15"/>
      <c r="BL40" s="15" t="str">
        <f>TEXT(E40,"0000")&amp;"-"&amp;TEXT(E$70,"0000")&amp;" via "&amp;TEXT(D$70,"0000")</f>
        <v>USN6-BP21 via BP1J</v>
      </c>
      <c r="BM40" s="16">
        <f aca="true" t="shared" si="52" ref="BM40:BM47">2014+(B40+C40-2*56658)/730</f>
        <v>2021.9890410958903</v>
      </c>
      <c r="BN40" s="8">
        <v>0</v>
      </c>
      <c r="BO40" s="8">
        <v>140.8</v>
      </c>
      <c r="BP40" s="8"/>
      <c r="BQ40" s="21">
        <f>AN$70-AN40</f>
        <v>-175.735</v>
      </c>
      <c r="BR40" s="21">
        <f>BQ40-$BN40+$BO40</f>
        <v>-34.935</v>
      </c>
      <c r="BS40" s="21">
        <f>AP$70-AP40</f>
        <v>-177.135</v>
      </c>
      <c r="BT40" s="21">
        <f>BS40-$BN40+$BO40</f>
        <v>-36.33499999999998</v>
      </c>
      <c r="BU40" s="21">
        <f>AR$70-AR40</f>
        <v>-177.07999999999998</v>
      </c>
      <c r="BV40" s="21">
        <f>BU40-$BN40+$BO40</f>
        <v>-36.27999999999997</v>
      </c>
      <c r="BW40" s="21"/>
      <c r="BX40" s="21"/>
      <c r="BY40" s="21"/>
      <c r="BZ40" s="21"/>
      <c r="CA40" s="21"/>
      <c r="CB40" s="21"/>
      <c r="CC40" s="21">
        <f>AZ$70-AZ40</f>
        <v>-123.85999999999999</v>
      </c>
      <c r="CD40" s="21">
        <f>CC40-$BN40+$BO40</f>
        <v>16.940000000000026</v>
      </c>
      <c r="CE40" s="21">
        <f>BB$70-BB40</f>
        <v>-121.505</v>
      </c>
      <c r="CF40" s="21">
        <f>CE40-$BN40+$BO40</f>
        <v>19.295000000000016</v>
      </c>
      <c r="CG40" s="21"/>
      <c r="CH40" s="21"/>
      <c r="CI40" s="21"/>
      <c r="CJ40" s="21"/>
      <c r="CK40" s="21"/>
      <c r="CL40" s="21"/>
      <c r="CM40" s="21"/>
      <c r="CN40" s="21"/>
      <c r="CP40" t="str">
        <f>TEXT(E40,"0000")&amp;" wrt "&amp;TEXT(E$70,"0000")&amp;" via "&amp;TEXT(D$70,"0000")</f>
        <v>USN6 wrt BP21 via BP1J</v>
      </c>
      <c r="CQ40" s="1">
        <f aca="true" t="shared" si="53" ref="CQ40:CQ53">BM40</f>
        <v>2021.9890410958903</v>
      </c>
      <c r="CR40" s="20">
        <f>BR40+CR$8+$DE40</f>
        <v>-6.535000000000004</v>
      </c>
      <c r="CS40" s="20">
        <f>BT40+CS$8+DE40</f>
        <v>-9.034999999999979</v>
      </c>
      <c r="CT40" s="20">
        <f>BV40+CT$8+DE40</f>
        <v>-5.679999999999971</v>
      </c>
      <c r="CU40" s="20"/>
      <c r="CV40" s="20"/>
      <c r="CW40" s="20"/>
      <c r="CX40" s="20">
        <f>CD40+CX$8+$DE40</f>
        <v>44.64000000000003</v>
      </c>
      <c r="CY40" s="20">
        <f>CF40+CY$8+$DE40</f>
        <v>47.89500000000002</v>
      </c>
      <c r="CZ40" s="20"/>
      <c r="DA40" s="20"/>
      <c r="DB40" s="20"/>
      <c r="DC40" s="20"/>
      <c r="DD40" s="23" t="s">
        <v>93</v>
      </c>
      <c r="DE40" s="20"/>
      <c r="DF40" s="20">
        <f aca="true" t="shared" si="54" ref="DF40:DF47">2.545*CR40-1.545*CS40+BN40-AK40-DE40</f>
        <v>-2.672500000000042</v>
      </c>
      <c r="DG40" s="20"/>
      <c r="DH40" s="20"/>
      <c r="DI40" s="20"/>
      <c r="DJ40" s="20"/>
    </row>
    <row r="41" spans="1:114" ht="15">
      <c r="A41" s="15"/>
      <c r="B41" s="10">
        <v>59569</v>
      </c>
      <c r="C41" s="10">
        <v>59579</v>
      </c>
      <c r="D41" s="10" t="s">
        <v>111</v>
      </c>
      <c r="E41" s="10" t="s">
        <v>47</v>
      </c>
      <c r="F41" s="10" t="s">
        <v>48</v>
      </c>
      <c r="G41" s="15" t="str">
        <f t="shared" si="48"/>
        <v>59569-59579</v>
      </c>
      <c r="H41" s="15" t="str">
        <f t="shared" si="49"/>
        <v>BP25-USN6</v>
      </c>
      <c r="I41" s="18"/>
      <c r="J41" s="16"/>
      <c r="K41" s="18"/>
      <c r="L41" s="16"/>
      <c r="M41" s="18"/>
      <c r="N41" s="16"/>
      <c r="O41" s="18"/>
      <c r="P41" s="16"/>
      <c r="Q41" s="18"/>
      <c r="R41" s="16"/>
      <c r="S41" s="18"/>
      <c r="T41" s="16"/>
      <c r="U41" s="18"/>
      <c r="V41" s="16"/>
      <c r="W41" s="18"/>
      <c r="X41" s="16"/>
      <c r="Y41" s="18"/>
      <c r="Z41" s="16"/>
      <c r="AA41" s="18"/>
      <c r="AB41" s="16"/>
      <c r="AC41" s="18"/>
      <c r="AD41" s="16"/>
      <c r="AE41" s="18"/>
      <c r="AF41" s="16"/>
      <c r="AG41" s="15"/>
      <c r="AH41" s="15" t="str">
        <f t="shared" si="50"/>
        <v>BP25-USN6</v>
      </c>
      <c r="AI41" s="15" t="str">
        <f t="shared" si="51"/>
        <v>59569-59579</v>
      </c>
      <c r="AJ41" s="3"/>
      <c r="AK41" s="3">
        <v>0</v>
      </c>
      <c r="AL41" s="3"/>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15"/>
      <c r="BL41" s="15" t="str">
        <f>TEXT(E41,"0000")&amp;"-"&amp;TEXT(E$70,"0000")&amp;" via "&amp;TEXT(D$79,"0000")</f>
        <v>USN6-BP21 via BP25</v>
      </c>
      <c r="BM41" s="16">
        <f t="shared" si="52"/>
        <v>2021.9890410958903</v>
      </c>
      <c r="BN41" s="8">
        <v>0</v>
      </c>
      <c r="BO41" s="8">
        <v>140.8</v>
      </c>
      <c r="BP41" s="8"/>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P41" t="str">
        <f>TEXT(E41,"0000")&amp;" wrt "&amp;TEXT(E$70,"0000")&amp;" via "&amp;TEXT(D$79,"0000")</f>
        <v>USN6 wrt BP21 via BP25</v>
      </c>
      <c r="CQ41" s="1">
        <f t="shared" si="53"/>
        <v>2021.9890410958903</v>
      </c>
      <c r="CR41" s="20"/>
      <c r="CS41" s="20"/>
      <c r="CT41" s="20"/>
      <c r="CU41" s="20"/>
      <c r="CV41" s="20"/>
      <c r="CW41" s="20"/>
      <c r="CX41" s="20"/>
      <c r="CY41" s="20"/>
      <c r="CZ41" s="20"/>
      <c r="DA41" s="20"/>
      <c r="DB41" s="20"/>
      <c r="DC41" s="20"/>
      <c r="DD41" s="23"/>
      <c r="DE41" s="20"/>
      <c r="DF41" s="20">
        <f t="shared" si="54"/>
        <v>0</v>
      </c>
      <c r="DG41" s="20"/>
      <c r="DH41" s="20"/>
      <c r="DI41" s="20"/>
      <c r="DJ41" s="20"/>
    </row>
    <row r="42" spans="1:114" ht="15">
      <c r="A42" s="15"/>
      <c r="B42" s="10">
        <v>59569</v>
      </c>
      <c r="C42" s="10">
        <v>59579</v>
      </c>
      <c r="D42" s="10" t="s">
        <v>65</v>
      </c>
      <c r="E42" s="10" t="s">
        <v>49</v>
      </c>
      <c r="F42" s="10" t="s">
        <v>48</v>
      </c>
      <c r="G42" s="15" t="str">
        <f t="shared" si="48"/>
        <v>59569-59579</v>
      </c>
      <c r="H42" s="15" t="str">
        <f t="shared" si="49"/>
        <v>BP1J-USN7</v>
      </c>
      <c r="I42" s="18">
        <v>-94.95</v>
      </c>
      <c r="J42" s="16">
        <v>0.1</v>
      </c>
      <c r="K42" s="18">
        <v>-91.19</v>
      </c>
      <c r="L42" s="16">
        <v>0.1</v>
      </c>
      <c r="M42" s="18">
        <v>-95.82</v>
      </c>
      <c r="N42" s="16">
        <v>0.1</v>
      </c>
      <c r="O42" s="18">
        <v>-92.31</v>
      </c>
      <c r="P42" s="16">
        <v>0.1</v>
      </c>
      <c r="Q42" s="18">
        <v>-96.39</v>
      </c>
      <c r="R42" s="16">
        <v>0.1</v>
      </c>
      <c r="S42" s="18">
        <v>-87.85</v>
      </c>
      <c r="T42" s="16">
        <v>0.1</v>
      </c>
      <c r="U42" s="18">
        <v>-82.75</v>
      </c>
      <c r="V42" s="16">
        <v>0.5</v>
      </c>
      <c r="W42" s="18">
        <v>-83.93</v>
      </c>
      <c r="X42" s="16">
        <v>0.2</v>
      </c>
      <c r="Y42" s="18"/>
      <c r="Z42" s="16"/>
      <c r="AA42" s="18"/>
      <c r="AB42" s="16"/>
      <c r="AC42" s="18"/>
      <c r="AD42" s="16"/>
      <c r="AE42" s="18"/>
      <c r="AF42" s="16"/>
      <c r="AG42" s="15"/>
      <c r="AH42" s="15" t="str">
        <f t="shared" si="50"/>
        <v>BP1J-USN7</v>
      </c>
      <c r="AI42" s="15" t="str">
        <f t="shared" si="51"/>
        <v>59569-59579</v>
      </c>
      <c r="AJ42" s="3">
        <v>171.38</v>
      </c>
      <c r="AK42" s="3">
        <v>0</v>
      </c>
      <c r="AL42" s="3"/>
      <c r="AM42" s="21">
        <f>I42</f>
        <v>-94.95</v>
      </c>
      <c r="AN42" s="21">
        <f>AM42+$AJ42-$AK42</f>
        <v>76.42999999999999</v>
      </c>
      <c r="AO42" s="21">
        <f>K42</f>
        <v>-91.19</v>
      </c>
      <c r="AP42" s="21">
        <f>AO42+$AJ42-$AK42</f>
        <v>80.19</v>
      </c>
      <c r="AQ42" s="21">
        <f>M42</f>
        <v>-95.82</v>
      </c>
      <c r="AR42" s="21">
        <f>AQ42+$AJ42-$AK42</f>
        <v>75.56</v>
      </c>
      <c r="AS42" s="21">
        <f>O42</f>
        <v>-92.31</v>
      </c>
      <c r="AT42" s="21">
        <f>AS42+$AJ42-$AK42</f>
        <v>79.07</v>
      </c>
      <c r="AU42" s="21">
        <f>Q42</f>
        <v>-96.39</v>
      </c>
      <c r="AV42" s="21">
        <f>AU42+$AJ42-$AK42</f>
        <v>74.99</v>
      </c>
      <c r="AW42" s="21">
        <f>S42</f>
        <v>-87.85</v>
      </c>
      <c r="AX42" s="21">
        <f>AW42+$AJ42-$AK42</f>
        <v>83.53</v>
      </c>
      <c r="AY42" s="21">
        <f>U42</f>
        <v>-82.75</v>
      </c>
      <c r="AZ42" s="21">
        <f>AY42+$AJ42-$AK42</f>
        <v>88.63</v>
      </c>
      <c r="BA42" s="21">
        <f>W42</f>
        <v>-83.93</v>
      </c>
      <c r="BB42" s="21">
        <f>BA42+$AJ42-$AK42</f>
        <v>87.44999999999999</v>
      </c>
      <c r="BC42" s="21"/>
      <c r="BD42" s="21"/>
      <c r="BE42" s="21"/>
      <c r="BF42" s="21"/>
      <c r="BG42" s="21"/>
      <c r="BH42" s="21"/>
      <c r="BI42" s="21"/>
      <c r="BJ42" s="21"/>
      <c r="BK42" s="15"/>
      <c r="BL42" s="15" t="str">
        <f>TEXT(E42,"0000")&amp;"-"&amp;TEXT(E$70,"0000")&amp;" via "&amp;TEXT(D$70,"0000")</f>
        <v>USN7-BP21 via BP1J</v>
      </c>
      <c r="BM42" s="16">
        <f t="shared" si="52"/>
        <v>2021.9890410958903</v>
      </c>
      <c r="BN42" s="8">
        <v>0</v>
      </c>
      <c r="BO42" s="8">
        <v>140.8</v>
      </c>
      <c r="BP42" s="8"/>
      <c r="BQ42" s="21">
        <f>AN$70-AN42</f>
        <v>-15.914999999999992</v>
      </c>
      <c r="BR42" s="21">
        <f>BQ42-$BN42+$BO42</f>
        <v>124.88500000000002</v>
      </c>
      <c r="BS42" s="21">
        <f>AP$70-AP42</f>
        <v>-18.784999999999997</v>
      </c>
      <c r="BT42" s="21">
        <f>BS42-$BN42+$BO42</f>
        <v>122.01500000000001</v>
      </c>
      <c r="BU42" s="21">
        <f>AR$70-AR42</f>
        <v>-15.83999999999999</v>
      </c>
      <c r="BV42" s="21">
        <f>BU42-$BN42+$BO42</f>
        <v>124.96000000000002</v>
      </c>
      <c r="BW42" s="21"/>
      <c r="BX42" s="21"/>
      <c r="BY42" s="21">
        <f>AV$70-AV42</f>
        <v>-15.864999999999995</v>
      </c>
      <c r="BZ42" s="21">
        <f>BY42-$BN42+$BO42</f>
        <v>124.93500000000002</v>
      </c>
      <c r="CA42" s="21">
        <f>AX$70-AX42</f>
        <v>-14.585000000000008</v>
      </c>
      <c r="CB42" s="21">
        <f>CA42-$BN42+$BO42</f>
        <v>126.215</v>
      </c>
      <c r="CC42" s="21">
        <f>AZ$70-AZ42</f>
        <v>-15.47999999999999</v>
      </c>
      <c r="CD42" s="21">
        <f>CC42-$BN42+$BO42</f>
        <v>125.32000000000002</v>
      </c>
      <c r="CE42" s="21">
        <f>BB$70-BB42</f>
        <v>-16.33499999999998</v>
      </c>
      <c r="CF42" s="21">
        <f>CE42-$BN42+$BO42</f>
        <v>124.46500000000003</v>
      </c>
      <c r="CG42" s="21"/>
      <c r="CH42" s="21"/>
      <c r="CI42" s="21"/>
      <c r="CJ42" s="21"/>
      <c r="CK42" s="21"/>
      <c r="CL42" s="21"/>
      <c r="CM42" s="21"/>
      <c r="CN42" s="21"/>
      <c r="CP42" t="str">
        <f>TEXT(E42,"0000")&amp;" wrt "&amp;TEXT(E$70,"0000")&amp;" via "&amp;TEXT(D$70,"0000")</f>
        <v>USN7 wrt BP21 via BP1J</v>
      </c>
      <c r="CQ42" s="1">
        <f t="shared" si="53"/>
        <v>2021.9890410958903</v>
      </c>
      <c r="CR42" s="20">
        <f>BR42+CR$8+$DE42</f>
        <v>153.28500000000003</v>
      </c>
      <c r="CS42" s="20">
        <f>BT42+CS$8+DE42</f>
        <v>149.31500000000003</v>
      </c>
      <c r="CT42" s="20">
        <f>BV42+CT$8+DE42</f>
        <v>155.56000000000003</v>
      </c>
      <c r="CU42" s="20"/>
      <c r="CV42" s="20">
        <f>BZ42+CV$8+$DE42</f>
        <v>155.63500000000002</v>
      </c>
      <c r="CW42" s="20">
        <f>CB42+CW$8+$DE42</f>
        <v>157.115</v>
      </c>
      <c r="CX42" s="20">
        <f>CD42+CX$8+$DE42</f>
        <v>153.02</v>
      </c>
      <c r="CY42" s="20">
        <f>CF42+CY$8+$DE42</f>
        <v>153.06500000000003</v>
      </c>
      <c r="CZ42" s="20"/>
      <c r="DA42" s="20"/>
      <c r="DB42" s="20"/>
      <c r="DC42" s="20"/>
      <c r="DD42" s="23" t="s">
        <v>107</v>
      </c>
      <c r="DE42" s="20"/>
      <c r="DF42" s="20">
        <f t="shared" si="54"/>
        <v>159.41865</v>
      </c>
      <c r="DG42" s="20"/>
      <c r="DH42" s="20"/>
      <c r="DI42" s="20"/>
      <c r="DJ42" s="20"/>
    </row>
    <row r="43" spans="1:114" ht="15">
      <c r="A43" s="15"/>
      <c r="B43" s="10">
        <v>59569</v>
      </c>
      <c r="C43" s="10">
        <v>59579</v>
      </c>
      <c r="D43" s="10" t="s">
        <v>111</v>
      </c>
      <c r="E43" s="10" t="s">
        <v>49</v>
      </c>
      <c r="F43" s="10" t="s">
        <v>48</v>
      </c>
      <c r="G43" s="15" t="str">
        <f t="shared" si="48"/>
        <v>59569-59579</v>
      </c>
      <c r="H43" s="15" t="str">
        <f t="shared" si="49"/>
        <v>BP25-USN7</v>
      </c>
      <c r="I43" s="18"/>
      <c r="J43" s="16"/>
      <c r="K43" s="18"/>
      <c r="L43" s="16"/>
      <c r="M43" s="18"/>
      <c r="N43" s="16"/>
      <c r="O43" s="18"/>
      <c r="P43" s="16"/>
      <c r="Q43" s="18"/>
      <c r="R43" s="16"/>
      <c r="S43" s="18"/>
      <c r="T43" s="16"/>
      <c r="U43" s="18"/>
      <c r="V43" s="16"/>
      <c r="W43" s="18"/>
      <c r="X43" s="16"/>
      <c r="Y43" s="18"/>
      <c r="Z43" s="16"/>
      <c r="AA43" s="18"/>
      <c r="AB43" s="16"/>
      <c r="AC43" s="18"/>
      <c r="AD43" s="16"/>
      <c r="AE43" s="18"/>
      <c r="AF43" s="16"/>
      <c r="AG43" s="15"/>
      <c r="AH43" s="15" t="str">
        <f t="shared" si="50"/>
        <v>BP25-USN7</v>
      </c>
      <c r="AI43" s="15" t="str">
        <f t="shared" si="51"/>
        <v>59569-59579</v>
      </c>
      <c r="AJ43" s="3"/>
      <c r="AK43" s="3">
        <v>0</v>
      </c>
      <c r="AL43" s="3"/>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15"/>
      <c r="BL43" s="15" t="str">
        <f>TEXT(E43,"0000")&amp;"-"&amp;TEXT(E$70,"0000")&amp;" via "&amp;TEXT(D$79,"0000")</f>
        <v>USN7-BP21 via BP25</v>
      </c>
      <c r="BM43" s="16">
        <f t="shared" si="52"/>
        <v>2021.9890410958903</v>
      </c>
      <c r="BN43" s="8">
        <v>0</v>
      </c>
      <c r="BO43" s="8">
        <v>140.8</v>
      </c>
      <c r="BP43" s="8"/>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P43" t="str">
        <f>TEXT(E43,"0000")&amp;" wrt "&amp;TEXT(E$70,"0000")&amp;" via "&amp;TEXT(D$79,"0000")</f>
        <v>USN7 wrt BP21 via BP25</v>
      </c>
      <c r="CQ43" s="1">
        <f t="shared" si="53"/>
        <v>2021.9890410958903</v>
      </c>
      <c r="CR43" s="20"/>
      <c r="CS43" s="20"/>
      <c r="CT43" s="20"/>
      <c r="CU43" s="20"/>
      <c r="CV43" s="20"/>
      <c r="CW43" s="20"/>
      <c r="CX43" s="20"/>
      <c r="CY43" s="20"/>
      <c r="CZ43" s="20"/>
      <c r="DA43" s="20"/>
      <c r="DB43" s="20"/>
      <c r="DC43" s="20"/>
      <c r="DD43" s="23"/>
      <c r="DE43" s="20"/>
      <c r="DF43" s="20">
        <f t="shared" si="54"/>
        <v>0</v>
      </c>
      <c r="DG43" s="20"/>
      <c r="DH43" s="20"/>
      <c r="DI43" s="20"/>
      <c r="DJ43" s="20"/>
    </row>
    <row r="44" spans="1:114" ht="15">
      <c r="A44" s="15"/>
      <c r="B44" s="10">
        <v>59569</v>
      </c>
      <c r="C44" s="10">
        <v>59579</v>
      </c>
      <c r="D44" s="10" t="s">
        <v>65</v>
      </c>
      <c r="E44" s="10" t="s">
        <v>116</v>
      </c>
      <c r="F44" s="10" t="s">
        <v>48</v>
      </c>
      <c r="G44" s="15" t="str">
        <f>TEXT(B44,"00000")&amp;"-"&amp;TEXT(C44,"00000")</f>
        <v>59569-59579</v>
      </c>
      <c r="H44" s="15" t="str">
        <f>TEXT(D44,"0000")&amp;"-"&amp;TEXT(E44,"0000")</f>
        <v>BP1J-USN8</v>
      </c>
      <c r="I44" s="18">
        <v>-141.95</v>
      </c>
      <c r="J44" s="16">
        <v>0.1</v>
      </c>
      <c r="K44" s="18">
        <v>-139.24</v>
      </c>
      <c r="L44" s="16">
        <v>0.1</v>
      </c>
      <c r="M44" s="18">
        <v>-142.86</v>
      </c>
      <c r="N44" s="16">
        <v>0.1</v>
      </c>
      <c r="O44" s="18">
        <v>-140.33</v>
      </c>
      <c r="P44" s="16">
        <v>0.1</v>
      </c>
      <c r="Q44" s="18">
        <v>-143.45</v>
      </c>
      <c r="R44" s="16">
        <v>0.1</v>
      </c>
      <c r="S44" s="18">
        <v>-135.12</v>
      </c>
      <c r="T44" s="16">
        <v>0.1</v>
      </c>
      <c r="U44" s="18">
        <v>-131.75</v>
      </c>
      <c r="V44" s="16">
        <v>0.5</v>
      </c>
      <c r="W44" s="18">
        <v>-131.3</v>
      </c>
      <c r="X44" s="16">
        <v>0.2</v>
      </c>
      <c r="Y44" s="18"/>
      <c r="Z44" s="16"/>
      <c r="AA44" s="18"/>
      <c r="AB44" s="16"/>
      <c r="AC44" s="18"/>
      <c r="AD44" s="16"/>
      <c r="AE44" s="18"/>
      <c r="AF44" s="16"/>
      <c r="AG44" s="15"/>
      <c r="AH44" s="15" t="str">
        <f t="shared" si="50"/>
        <v>BP1J-USN8</v>
      </c>
      <c r="AI44" s="15" t="str">
        <f t="shared" si="51"/>
        <v>59569-59579</v>
      </c>
      <c r="AJ44" s="3">
        <v>171.38</v>
      </c>
      <c r="AK44" s="3">
        <v>0</v>
      </c>
      <c r="AL44" s="3"/>
      <c r="AM44" s="21">
        <f>I44</f>
        <v>-141.95</v>
      </c>
      <c r="AN44" s="21">
        <f>AM44+$AJ44-$AK44</f>
        <v>29.430000000000007</v>
      </c>
      <c r="AO44" s="21">
        <f>K44</f>
        <v>-139.24</v>
      </c>
      <c r="AP44" s="21">
        <f>AO44+$AJ44-$AK44</f>
        <v>32.139999999999986</v>
      </c>
      <c r="AQ44" s="21">
        <f>M44</f>
        <v>-142.86</v>
      </c>
      <c r="AR44" s="21">
        <f>AQ44+$AJ44-$AK44</f>
        <v>28.519999999999982</v>
      </c>
      <c r="AS44" s="21">
        <f>O44</f>
        <v>-140.33</v>
      </c>
      <c r="AT44" s="21">
        <f>AS44+$AJ44-$AK44</f>
        <v>31.049999999999983</v>
      </c>
      <c r="AU44" s="21">
        <f>Q44</f>
        <v>-143.45</v>
      </c>
      <c r="AV44" s="21">
        <f>AU44+$AJ44-$AK44</f>
        <v>27.930000000000007</v>
      </c>
      <c r="AW44" s="21">
        <f>S44</f>
        <v>-135.12</v>
      </c>
      <c r="AX44" s="21">
        <f>AW44+$AJ44-$AK44</f>
        <v>36.25999999999999</v>
      </c>
      <c r="AY44" s="21">
        <f>U44</f>
        <v>-131.75</v>
      </c>
      <c r="AZ44" s="21">
        <f>AY44+$AJ44-$AK44</f>
        <v>39.629999999999995</v>
      </c>
      <c r="BA44" s="21">
        <f>W44</f>
        <v>-131.3</v>
      </c>
      <c r="BB44" s="21">
        <f>BA44+$AJ44-$AK44</f>
        <v>40.079999999999984</v>
      </c>
      <c r="BC44" s="21"/>
      <c r="BD44" s="21"/>
      <c r="BE44" s="21"/>
      <c r="BF44" s="21"/>
      <c r="BG44" s="21"/>
      <c r="BH44" s="21"/>
      <c r="BI44" s="21"/>
      <c r="BJ44" s="21"/>
      <c r="BK44" s="15"/>
      <c r="BL44" s="15" t="str">
        <f>TEXT(E44,"0000")&amp;"-"&amp;TEXT(E$70,"0000")&amp;" via "&amp;TEXT(D$70,"0000")</f>
        <v>USN8-BP21 via BP1J</v>
      </c>
      <c r="BM44" s="16">
        <f t="shared" si="52"/>
        <v>2021.9890410958903</v>
      </c>
      <c r="BN44" s="8">
        <v>0</v>
      </c>
      <c r="BO44" s="8">
        <v>140.8</v>
      </c>
      <c r="BP44" s="8"/>
      <c r="BQ44" s="21">
        <f>AN$70-AN44</f>
        <v>31.084999999999994</v>
      </c>
      <c r="BR44" s="21">
        <f>BQ44-$BN44+$BO44</f>
        <v>171.885</v>
      </c>
      <c r="BS44" s="21">
        <f>AP$70-AP44</f>
        <v>29.265000000000015</v>
      </c>
      <c r="BT44" s="21">
        <f>BS44-$BN44+$BO44</f>
        <v>170.06500000000003</v>
      </c>
      <c r="BU44" s="21">
        <f>AR$70-AR44</f>
        <v>31.20000000000003</v>
      </c>
      <c r="BV44" s="21">
        <f>BU44-$BN44+$BO44</f>
        <v>172.00000000000006</v>
      </c>
      <c r="BW44" s="21"/>
      <c r="BX44" s="21"/>
      <c r="BY44" s="21">
        <f>AV$70-AV44</f>
        <v>31.194999999999993</v>
      </c>
      <c r="BZ44" s="21">
        <f>BY44-$BN44+$BO44</f>
        <v>171.995</v>
      </c>
      <c r="CA44" s="21">
        <f>AX$70-AX44</f>
        <v>32.685</v>
      </c>
      <c r="CB44" s="21">
        <f>CA44-$BN44+$BO44</f>
        <v>173.485</v>
      </c>
      <c r="CC44" s="21">
        <f>AZ$70-AZ44</f>
        <v>33.52000000000001</v>
      </c>
      <c r="CD44" s="21">
        <f>CC44-$BN44+$BO44</f>
        <v>174.32000000000002</v>
      </c>
      <c r="CE44" s="21">
        <f>BB$70-BB44</f>
        <v>31.035000000000025</v>
      </c>
      <c r="CF44" s="21">
        <f>CE44-$BN44+$BO44</f>
        <v>171.83500000000004</v>
      </c>
      <c r="CG44" s="21"/>
      <c r="CH44" s="21"/>
      <c r="CI44" s="21"/>
      <c r="CJ44" s="21"/>
      <c r="CK44" s="21"/>
      <c r="CL44" s="21"/>
      <c r="CM44" s="21"/>
      <c r="CN44" s="21"/>
      <c r="CP44" t="str">
        <f>TEXT(E44,"0000")&amp;" wrt "&amp;TEXT(E$70,"0000")&amp;" via "&amp;TEXT(D$70,"0000")</f>
        <v>USN8 wrt BP21 via BP1J</v>
      </c>
      <c r="CQ44" s="1">
        <f>BM44</f>
        <v>2021.9890410958903</v>
      </c>
      <c r="CR44" s="20">
        <f>BR44+CR$8+$DE44</f>
        <v>200.285</v>
      </c>
      <c r="CS44" s="20">
        <f>BT44+CS$8+DE44</f>
        <v>197.36500000000004</v>
      </c>
      <c r="CT44" s="20">
        <f>BV44+CT$8+DE44</f>
        <v>202.60000000000005</v>
      </c>
      <c r="CU44" s="20"/>
      <c r="CV44" s="20">
        <f>BZ44+CV$8+$DE44</f>
        <v>202.695</v>
      </c>
      <c r="CW44" s="20">
        <f>CB44+CW$8+$DE44</f>
        <v>204.38500000000002</v>
      </c>
      <c r="CX44" s="20">
        <f>CD44+CX$8+$DE44</f>
        <v>202.02</v>
      </c>
      <c r="CY44" s="20">
        <f>CF44+CY$8+$DE44</f>
        <v>200.43500000000003</v>
      </c>
      <c r="CZ44" s="20"/>
      <c r="DA44" s="20"/>
      <c r="DB44" s="20"/>
      <c r="DC44" s="20"/>
      <c r="DD44" s="23" t="s">
        <v>107</v>
      </c>
      <c r="DE44" s="20"/>
      <c r="DF44" s="20">
        <f t="shared" si="54"/>
        <v>204.79639999999995</v>
      </c>
      <c r="DG44" s="20"/>
      <c r="DH44" s="20"/>
      <c r="DI44" s="20"/>
      <c r="DJ44" s="20"/>
    </row>
    <row r="45" spans="1:114" ht="15">
      <c r="A45" s="15"/>
      <c r="B45" s="10">
        <v>59569</v>
      </c>
      <c r="C45" s="10">
        <v>59579</v>
      </c>
      <c r="D45" s="10" t="s">
        <v>111</v>
      </c>
      <c r="E45" s="10" t="s">
        <v>116</v>
      </c>
      <c r="F45" s="10" t="s">
        <v>48</v>
      </c>
      <c r="G45" s="15" t="str">
        <f>TEXT(B45,"00000")&amp;"-"&amp;TEXT(C45,"00000")</f>
        <v>59569-59579</v>
      </c>
      <c r="H45" s="15" t="str">
        <f>TEXT(D45,"0000")&amp;"-"&amp;TEXT(E45,"0000")</f>
        <v>BP25-USN8</v>
      </c>
      <c r="I45" s="18"/>
      <c r="J45" s="16"/>
      <c r="K45" s="18"/>
      <c r="L45" s="16"/>
      <c r="M45" s="18"/>
      <c r="N45" s="16"/>
      <c r="O45" s="18"/>
      <c r="P45" s="16"/>
      <c r="Q45" s="18"/>
      <c r="R45" s="16"/>
      <c r="S45" s="18"/>
      <c r="T45" s="16"/>
      <c r="U45" s="18"/>
      <c r="V45" s="16"/>
      <c r="W45" s="18"/>
      <c r="X45" s="16"/>
      <c r="Y45" s="18"/>
      <c r="Z45" s="16"/>
      <c r="AA45" s="18"/>
      <c r="AB45" s="16"/>
      <c r="AC45" s="18"/>
      <c r="AD45" s="16"/>
      <c r="AE45" s="18"/>
      <c r="AF45" s="16"/>
      <c r="AG45" s="15"/>
      <c r="AH45" s="15" t="str">
        <f t="shared" si="50"/>
        <v>BP25-USN8</v>
      </c>
      <c r="AI45" s="15" t="str">
        <f t="shared" si="51"/>
        <v>59569-59579</v>
      </c>
      <c r="AJ45" s="3"/>
      <c r="AK45" s="3">
        <v>0</v>
      </c>
      <c r="AL45" s="3"/>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15"/>
      <c r="BL45" s="15" t="str">
        <f>TEXT(E45,"0000")&amp;"-"&amp;TEXT(E$70,"0000")&amp;" via "&amp;TEXT(D$79,"0000")</f>
        <v>USN8-BP21 via BP25</v>
      </c>
      <c r="BM45" s="16">
        <f t="shared" si="52"/>
        <v>2021.9890410958903</v>
      </c>
      <c r="BN45" s="8">
        <v>0</v>
      </c>
      <c r="BO45" s="8">
        <v>140.8</v>
      </c>
      <c r="BP45" s="8"/>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P45" t="str">
        <f>TEXT(E45,"0000")&amp;" wrt "&amp;TEXT(E$70,"0000")&amp;" via "&amp;TEXT(D$79,"0000")</f>
        <v>USN8 wrt BP21 via BP25</v>
      </c>
      <c r="CQ45" s="1">
        <f>BM45</f>
        <v>2021.9890410958903</v>
      </c>
      <c r="CR45" s="20"/>
      <c r="CS45" s="20"/>
      <c r="CT45" s="20"/>
      <c r="CU45" s="20"/>
      <c r="CV45" s="20"/>
      <c r="CW45" s="20"/>
      <c r="CX45" s="20"/>
      <c r="CY45" s="20"/>
      <c r="CZ45" s="20"/>
      <c r="DA45" s="20"/>
      <c r="DB45" s="20"/>
      <c r="DC45" s="20"/>
      <c r="DD45" s="23"/>
      <c r="DE45" s="20"/>
      <c r="DF45" s="20">
        <f t="shared" si="54"/>
        <v>0</v>
      </c>
      <c r="DG45" s="20"/>
      <c r="DH45" s="20"/>
      <c r="DI45" s="20"/>
      <c r="DJ45" s="20"/>
    </row>
    <row r="46" spans="1:114" ht="15">
      <c r="A46" s="15"/>
      <c r="B46" s="10">
        <v>59569</v>
      </c>
      <c r="C46" s="10">
        <v>59579</v>
      </c>
      <c r="D46" s="10" t="s">
        <v>65</v>
      </c>
      <c r="E46" s="10" t="s">
        <v>189</v>
      </c>
      <c r="F46" s="10" t="s">
        <v>48</v>
      </c>
      <c r="G46" s="15" t="str">
        <f>TEXT(B46,"00000")&amp;"-"&amp;TEXT(C46,"00000")</f>
        <v>59569-59579</v>
      </c>
      <c r="H46" s="15" t="str">
        <f>TEXT(D46,"0000")&amp;"-"&amp;TEXT(E46,"0000")</f>
        <v>BP1J-USN9</v>
      </c>
      <c r="I46" s="18">
        <v>-143.95</v>
      </c>
      <c r="J46" s="16">
        <v>0.1</v>
      </c>
      <c r="K46" s="18">
        <v>-161.51</v>
      </c>
      <c r="L46" s="16">
        <v>0.1</v>
      </c>
      <c r="M46" s="18">
        <v>-143.36</v>
      </c>
      <c r="N46" s="16">
        <v>0.1</v>
      </c>
      <c r="O46" s="18">
        <v>-159.46</v>
      </c>
      <c r="P46" s="16">
        <v>0.1</v>
      </c>
      <c r="Q46" s="18">
        <v>-144.92</v>
      </c>
      <c r="R46" s="16">
        <v>0.1</v>
      </c>
      <c r="S46" s="18">
        <v>-159.77</v>
      </c>
      <c r="T46" s="16">
        <v>0.1</v>
      </c>
      <c r="U46" s="18">
        <v>-161.83</v>
      </c>
      <c r="V46" s="16">
        <v>0.2</v>
      </c>
      <c r="W46" s="18">
        <v>-153.72</v>
      </c>
      <c r="X46" s="16">
        <v>0.2</v>
      </c>
      <c r="Y46" s="18"/>
      <c r="Z46" s="16"/>
      <c r="AA46" s="18"/>
      <c r="AB46" s="16"/>
      <c r="AC46" s="18"/>
      <c r="AD46" s="16"/>
      <c r="AE46" s="18"/>
      <c r="AF46" s="16"/>
      <c r="AG46" s="15"/>
      <c r="AH46" s="15" t="str">
        <f t="shared" si="50"/>
        <v>BP1J-USN9</v>
      </c>
      <c r="AI46" s="15" t="str">
        <f t="shared" si="51"/>
        <v>59569-59579</v>
      </c>
      <c r="AJ46" s="3">
        <v>171.38</v>
      </c>
      <c r="AK46" s="3">
        <v>0</v>
      </c>
      <c r="AL46" s="3"/>
      <c r="AM46" s="21">
        <f>I46</f>
        <v>-143.95</v>
      </c>
      <c r="AN46" s="21">
        <f>AM46+$AJ46-$AK46</f>
        <v>27.430000000000007</v>
      </c>
      <c r="AO46" s="21">
        <f>K46</f>
        <v>-161.51</v>
      </c>
      <c r="AP46" s="21">
        <f>AO46+$AJ46-$AK46</f>
        <v>9.870000000000005</v>
      </c>
      <c r="AQ46" s="21">
        <f>M46</f>
        <v>-143.36</v>
      </c>
      <c r="AR46" s="21">
        <f>AQ46+$AJ46-$AK46</f>
        <v>28.019999999999982</v>
      </c>
      <c r="AS46" s="21">
        <f>O46</f>
        <v>-159.46</v>
      </c>
      <c r="AT46" s="21">
        <f>AS46+$AJ46-$AK46</f>
        <v>11.919999999999987</v>
      </c>
      <c r="AU46" s="21">
        <f>Q46</f>
        <v>-144.92</v>
      </c>
      <c r="AV46" s="21">
        <f>AU46+$AJ46-$AK46</f>
        <v>26.460000000000008</v>
      </c>
      <c r="AW46" s="21">
        <f>S46</f>
        <v>-159.77</v>
      </c>
      <c r="AX46" s="21">
        <f>AW46+$AJ46-$AK46</f>
        <v>11.609999999999985</v>
      </c>
      <c r="AY46" s="21">
        <f>U46</f>
        <v>-161.83</v>
      </c>
      <c r="AZ46" s="21">
        <f>AY46+$AJ46-$AK46</f>
        <v>9.549999999999983</v>
      </c>
      <c r="BA46" s="21">
        <f>W46</f>
        <v>-153.72</v>
      </c>
      <c r="BB46" s="21">
        <f>BA46+$AJ46-$AK46</f>
        <v>17.659999999999997</v>
      </c>
      <c r="BC46" s="21"/>
      <c r="BD46" s="21"/>
      <c r="BE46" s="21"/>
      <c r="BF46" s="21"/>
      <c r="BG46" s="21"/>
      <c r="BH46" s="21"/>
      <c r="BI46" s="21"/>
      <c r="BJ46" s="21"/>
      <c r="BK46" s="15"/>
      <c r="BL46" s="15" t="str">
        <f>TEXT(E46,"0000")&amp;"-"&amp;TEXT(E$70,"0000")&amp;" via "&amp;TEXT(D$70,"0000")</f>
        <v>USN9-BP21 via BP1J</v>
      </c>
      <c r="BM46" s="16">
        <f t="shared" si="52"/>
        <v>2021.9890410958903</v>
      </c>
      <c r="BN46" s="8">
        <v>0</v>
      </c>
      <c r="BO46" s="8">
        <v>140.8</v>
      </c>
      <c r="BP46" s="8"/>
      <c r="BQ46" s="21">
        <f>AN$70-AN46</f>
        <v>33.084999999999994</v>
      </c>
      <c r="BR46" s="21">
        <f>BQ46-$BN46+$BO46</f>
        <v>173.885</v>
      </c>
      <c r="BS46" s="21">
        <f>AP$70-AP46</f>
        <v>51.535</v>
      </c>
      <c r="BT46" s="21">
        <f>BS46-$BN46+$BO46</f>
        <v>192.335</v>
      </c>
      <c r="BU46" s="21">
        <f>AR$70-AR46</f>
        <v>31.70000000000003</v>
      </c>
      <c r="BV46" s="21">
        <f>BU46-$BN46+$BO46</f>
        <v>172.50000000000006</v>
      </c>
      <c r="BW46" s="21"/>
      <c r="BX46" s="21"/>
      <c r="BY46" s="21">
        <f>AV$70-AV46</f>
        <v>32.66499999999999</v>
      </c>
      <c r="BZ46" s="21">
        <f>BY46-$BN46+$BO46</f>
        <v>173.465</v>
      </c>
      <c r="CA46" s="21">
        <f>AX$70-AX46</f>
        <v>57.33500000000001</v>
      </c>
      <c r="CB46" s="21">
        <f>CA46-$BN46+$BO46</f>
        <v>198.13500000000002</v>
      </c>
      <c r="CC46" s="21">
        <f>AZ$70-AZ46</f>
        <v>63.60000000000002</v>
      </c>
      <c r="CD46" s="21">
        <f>CC46-$BN46+$BO46</f>
        <v>204.40000000000003</v>
      </c>
      <c r="CE46" s="21">
        <f>BB$70-BB46</f>
        <v>53.45500000000001</v>
      </c>
      <c r="CF46" s="21">
        <f>CE46-$BN46+$BO46</f>
        <v>194.25500000000002</v>
      </c>
      <c r="CG46" s="21"/>
      <c r="CH46" s="21"/>
      <c r="CI46" s="21"/>
      <c r="CJ46" s="21"/>
      <c r="CK46" s="21"/>
      <c r="CL46" s="21"/>
      <c r="CM46" s="21"/>
      <c r="CN46" s="21"/>
      <c r="CP46" t="str">
        <f>TEXT(E46,"0000")&amp;" wrt "&amp;TEXT(E$70,"0000")&amp;" via "&amp;TEXT(D$70,"0000")</f>
        <v>USN9 wrt BP21 via BP1J</v>
      </c>
      <c r="CQ46" s="1">
        <f>BM46</f>
        <v>2021.9890410958903</v>
      </c>
      <c r="CR46" s="20">
        <f>BR46+CR$8+$DE46</f>
        <v>202.285</v>
      </c>
      <c r="CS46" s="20">
        <f>BT46+CS$8+DE46</f>
        <v>219.63500000000002</v>
      </c>
      <c r="CT46" s="20">
        <f>BV46+CT$8+DE46</f>
        <v>203.10000000000005</v>
      </c>
      <c r="CU46" s="20"/>
      <c r="CV46" s="20">
        <f>BZ46+CV$8+$DE46</f>
        <v>204.165</v>
      </c>
      <c r="CW46" s="20">
        <f>CB46+CW$8+$DE46</f>
        <v>229.03500000000003</v>
      </c>
      <c r="CX46" s="20">
        <f>CD46+CX$8+$DE46</f>
        <v>232.10000000000002</v>
      </c>
      <c r="CY46" s="20">
        <f>CF46+CY$8+$DE46</f>
        <v>222.85500000000002</v>
      </c>
      <c r="CZ46" s="20"/>
      <c r="DA46" s="20"/>
      <c r="DB46" s="20"/>
      <c r="DC46" s="20"/>
      <c r="DD46" s="23" t="s">
        <v>93</v>
      </c>
      <c r="DE46" s="20"/>
      <c r="DF46" s="20">
        <f t="shared" si="54"/>
        <v>175.47925000000004</v>
      </c>
      <c r="DG46" s="20"/>
      <c r="DH46" s="20"/>
      <c r="DI46" s="20"/>
      <c r="DJ46" s="20"/>
    </row>
    <row r="47" spans="1:114" ht="15">
      <c r="A47" s="15"/>
      <c r="B47" s="10">
        <v>59569</v>
      </c>
      <c r="C47" s="10">
        <v>59579</v>
      </c>
      <c r="D47" s="10" t="s">
        <v>111</v>
      </c>
      <c r="E47" s="10" t="s">
        <v>189</v>
      </c>
      <c r="F47" s="10" t="s">
        <v>48</v>
      </c>
      <c r="G47" s="15" t="str">
        <f>TEXT(B47,"00000")&amp;"-"&amp;TEXT(C47,"00000")</f>
        <v>59569-59579</v>
      </c>
      <c r="H47" s="15" t="str">
        <f>TEXT(D47,"0000")&amp;"-"&amp;TEXT(E47,"0000")</f>
        <v>BP25-USN9</v>
      </c>
      <c r="I47" s="18"/>
      <c r="J47" s="16"/>
      <c r="K47" s="18"/>
      <c r="L47" s="16"/>
      <c r="M47" s="18"/>
      <c r="N47" s="16"/>
      <c r="O47" s="18"/>
      <c r="P47" s="16"/>
      <c r="Q47" s="18"/>
      <c r="R47" s="16"/>
      <c r="S47" s="18"/>
      <c r="T47" s="16"/>
      <c r="U47" s="18"/>
      <c r="V47" s="16"/>
      <c r="W47" s="18"/>
      <c r="X47" s="16"/>
      <c r="Y47" s="18"/>
      <c r="Z47" s="16"/>
      <c r="AA47" s="18"/>
      <c r="AB47" s="16"/>
      <c r="AC47" s="18"/>
      <c r="AD47" s="16"/>
      <c r="AE47" s="18"/>
      <c r="AF47" s="16"/>
      <c r="AG47" s="15"/>
      <c r="AH47" s="15" t="str">
        <f t="shared" si="50"/>
        <v>BP25-USN9</v>
      </c>
      <c r="AI47" s="15" t="str">
        <f t="shared" si="51"/>
        <v>59569-59579</v>
      </c>
      <c r="AJ47" s="3"/>
      <c r="AK47" s="3">
        <v>0</v>
      </c>
      <c r="AL47" s="3"/>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15"/>
      <c r="BL47" s="15" t="str">
        <f>TEXT(E47,"0000")&amp;"-"&amp;TEXT(E$70,"0000")&amp;" via "&amp;TEXT(D$79,"0000")</f>
        <v>USN9-BP21 via BP25</v>
      </c>
      <c r="BM47" s="16">
        <f t="shared" si="52"/>
        <v>2021.9890410958903</v>
      </c>
      <c r="BN47" s="8">
        <v>0</v>
      </c>
      <c r="BO47" s="8">
        <v>140.8</v>
      </c>
      <c r="BP47" s="8"/>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P47" t="str">
        <f>TEXT(E47,"0000")&amp;" wrt "&amp;TEXT(E$70,"0000")&amp;" via "&amp;TEXT(D$79,"0000")</f>
        <v>USN9 wrt BP21 via BP25</v>
      </c>
      <c r="CQ47" s="1">
        <f>BM47</f>
        <v>2021.9890410958903</v>
      </c>
      <c r="CR47" s="20"/>
      <c r="CS47" s="20"/>
      <c r="CT47" s="20"/>
      <c r="CU47" s="20"/>
      <c r="CV47" s="20"/>
      <c r="CW47" s="20"/>
      <c r="CX47" s="20"/>
      <c r="CY47" s="20"/>
      <c r="CZ47" s="20"/>
      <c r="DA47" s="20"/>
      <c r="DB47" s="20"/>
      <c r="DC47" s="20"/>
      <c r="DD47" s="23"/>
      <c r="DE47" s="20"/>
      <c r="DF47" s="20">
        <f t="shared" si="54"/>
        <v>0</v>
      </c>
      <c r="DG47" s="20"/>
      <c r="DH47" s="20"/>
      <c r="DI47" s="20"/>
      <c r="DJ47" s="20"/>
    </row>
    <row r="48" spans="1:114" ht="15">
      <c r="A48" s="15"/>
      <c r="B48" s="10"/>
      <c r="C48" s="10"/>
      <c r="D48" s="10"/>
      <c r="E48" s="10"/>
      <c r="F48" s="10"/>
      <c r="G48" s="15"/>
      <c r="H48" s="15"/>
      <c r="I48" s="18"/>
      <c r="J48" s="16"/>
      <c r="K48" s="18"/>
      <c r="L48" s="16"/>
      <c r="M48" s="18"/>
      <c r="N48" s="16"/>
      <c r="O48" s="18"/>
      <c r="P48" s="16"/>
      <c r="Q48" s="18"/>
      <c r="R48" s="16"/>
      <c r="S48" s="18"/>
      <c r="T48" s="16"/>
      <c r="U48" s="18"/>
      <c r="V48" s="16"/>
      <c r="W48" s="18"/>
      <c r="X48" s="16"/>
      <c r="Y48" s="18"/>
      <c r="Z48" s="16"/>
      <c r="AA48" s="18"/>
      <c r="AB48" s="16"/>
      <c r="AC48" s="18"/>
      <c r="AD48" s="16"/>
      <c r="AE48" s="18"/>
      <c r="AF48" s="16"/>
      <c r="AG48" s="15"/>
      <c r="AH48" s="15"/>
      <c r="AI48" s="15"/>
      <c r="AJ48" s="3"/>
      <c r="AK48" s="3"/>
      <c r="AL48" s="3"/>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15"/>
      <c r="BL48" s="15"/>
      <c r="BM48" s="16"/>
      <c r="BN48" s="8"/>
      <c r="BO48" s="8"/>
      <c r="BP48" s="8"/>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Q48" s="1"/>
      <c r="CR48" s="20"/>
      <c r="CS48" s="20"/>
      <c r="CT48" s="20"/>
      <c r="CU48" s="20"/>
      <c r="CV48" s="20"/>
      <c r="CW48" s="20"/>
      <c r="CX48" s="20"/>
      <c r="CY48" s="20"/>
      <c r="CZ48" s="20"/>
      <c r="DA48" s="20"/>
      <c r="DB48" s="20"/>
      <c r="DC48" s="20"/>
      <c r="DD48" s="23"/>
      <c r="DE48" s="20"/>
      <c r="DF48" s="20"/>
      <c r="DG48" s="20"/>
      <c r="DH48" s="20"/>
      <c r="DI48" s="20"/>
      <c r="DJ48" s="20"/>
    </row>
    <row r="49" spans="1:114" ht="15">
      <c r="A49" s="15"/>
      <c r="B49" s="10"/>
      <c r="C49" s="10"/>
      <c r="D49" s="10"/>
      <c r="E49" s="10"/>
      <c r="F49" s="10"/>
      <c r="G49" s="15"/>
      <c r="H49" s="15"/>
      <c r="I49" s="18"/>
      <c r="J49" s="16"/>
      <c r="K49" s="18"/>
      <c r="L49" s="16"/>
      <c r="M49" s="18"/>
      <c r="N49" s="16"/>
      <c r="O49" s="18"/>
      <c r="P49" s="16"/>
      <c r="Q49" s="18"/>
      <c r="R49" s="16"/>
      <c r="S49" s="18"/>
      <c r="T49" s="16"/>
      <c r="U49" s="18"/>
      <c r="V49" s="16"/>
      <c r="W49" s="18"/>
      <c r="X49" s="16"/>
      <c r="Y49" s="18"/>
      <c r="Z49" s="16"/>
      <c r="AA49" s="18"/>
      <c r="AB49" s="16"/>
      <c r="AC49" s="18"/>
      <c r="AD49" s="16"/>
      <c r="AE49" s="18"/>
      <c r="AF49" s="16"/>
      <c r="AG49" s="15"/>
      <c r="AH49" s="15"/>
      <c r="AI49" s="15"/>
      <c r="AJ49" s="3"/>
      <c r="AK49" s="3"/>
      <c r="AL49" s="3"/>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15"/>
      <c r="BL49" s="15"/>
      <c r="BM49" s="16"/>
      <c r="BN49" s="8"/>
      <c r="BO49" s="8"/>
      <c r="BP49" s="8"/>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Q49" s="1"/>
      <c r="CR49" s="20"/>
      <c r="CS49" s="20"/>
      <c r="CT49" s="20"/>
      <c r="CU49" s="20"/>
      <c r="CV49" s="20"/>
      <c r="CW49" s="20"/>
      <c r="CX49" s="20"/>
      <c r="CY49" s="20"/>
      <c r="CZ49" s="20"/>
      <c r="DA49" s="20"/>
      <c r="DB49" s="20"/>
      <c r="DC49" s="20"/>
      <c r="DD49" s="23"/>
      <c r="DE49" s="20"/>
      <c r="DF49" s="20"/>
      <c r="DG49" s="20"/>
      <c r="DH49" s="20"/>
      <c r="DI49" s="20"/>
      <c r="DJ49" s="20"/>
    </row>
    <row r="50" spans="1:114" ht="15">
      <c r="A50" s="15" t="s">
        <v>190</v>
      </c>
      <c r="B50" s="10">
        <v>59580</v>
      </c>
      <c r="C50" s="10">
        <v>59586</v>
      </c>
      <c r="D50" s="10" t="s">
        <v>65</v>
      </c>
      <c r="E50" s="10" t="s">
        <v>47</v>
      </c>
      <c r="F50" s="10" t="s">
        <v>48</v>
      </c>
      <c r="G50" s="15" t="str">
        <f t="shared" si="48"/>
        <v>59580-59586</v>
      </c>
      <c r="H50" s="15" t="str">
        <f t="shared" si="49"/>
        <v>BP1J-USN6</v>
      </c>
      <c r="I50" s="18">
        <v>64.79</v>
      </c>
      <c r="J50" s="16">
        <v>0.1</v>
      </c>
      <c r="K50" s="18">
        <v>67.42</v>
      </c>
      <c r="L50" s="16">
        <v>0.1</v>
      </c>
      <c r="M50" s="18">
        <v>65.37</v>
      </c>
      <c r="N50" s="16">
        <v>0.1</v>
      </c>
      <c r="O50" s="18"/>
      <c r="P50" s="16"/>
      <c r="Q50" s="18"/>
      <c r="R50" s="16"/>
      <c r="S50" s="18"/>
      <c r="T50" s="16"/>
      <c r="U50" s="18">
        <v>25.54</v>
      </c>
      <c r="V50" s="16">
        <v>0.1</v>
      </c>
      <c r="W50" s="18">
        <v>21.18</v>
      </c>
      <c r="X50" s="16">
        <v>0.5</v>
      </c>
      <c r="Y50" s="18"/>
      <c r="Z50" s="16"/>
      <c r="AA50" s="18"/>
      <c r="AB50" s="16"/>
      <c r="AC50" s="18"/>
      <c r="AD50" s="16"/>
      <c r="AE50" s="18"/>
      <c r="AF50" s="16"/>
      <c r="AG50" s="15"/>
      <c r="AH50" s="15" t="str">
        <f aca="true" t="shared" si="55" ref="AH50:AH57">H50</f>
        <v>BP1J-USN6</v>
      </c>
      <c r="AI50" s="15" t="str">
        <f aca="true" t="shared" si="56" ref="AI50:AI57">TEXT(B50,"00000")&amp;"-"&amp;TEXT(C50,"00000")</f>
        <v>59580-59586</v>
      </c>
      <c r="AJ50" s="3">
        <v>171.4</v>
      </c>
      <c r="AK50" s="3">
        <v>0</v>
      </c>
      <c r="AL50" s="3"/>
      <c r="AM50" s="21">
        <f>I50</f>
        <v>64.79</v>
      </c>
      <c r="AN50" s="21">
        <f>AM50+$AJ50-$AK50</f>
        <v>236.19</v>
      </c>
      <c r="AO50" s="21">
        <f>K50</f>
        <v>67.42</v>
      </c>
      <c r="AP50" s="21">
        <f>AO50+$AJ50-$AK50</f>
        <v>238.82</v>
      </c>
      <c r="AQ50" s="21">
        <f>M50</f>
        <v>65.37</v>
      </c>
      <c r="AR50" s="21">
        <f>AQ50+$AJ50-$AK50</f>
        <v>236.77</v>
      </c>
      <c r="AS50" s="21"/>
      <c r="AT50" s="21"/>
      <c r="AU50" s="21"/>
      <c r="AV50" s="21"/>
      <c r="AW50" s="21"/>
      <c r="AX50" s="21"/>
      <c r="AY50" s="21">
        <f>U50</f>
        <v>25.54</v>
      </c>
      <c r="AZ50" s="21">
        <f>AY50+$AJ50-$AK50</f>
        <v>196.94</v>
      </c>
      <c r="BA50" s="21">
        <f>W50</f>
        <v>21.18</v>
      </c>
      <c r="BB50" s="21">
        <f>BA50+$AJ50-$AK50</f>
        <v>192.58</v>
      </c>
      <c r="BC50" s="21"/>
      <c r="BD50" s="21"/>
      <c r="BE50" s="21"/>
      <c r="BF50" s="21"/>
      <c r="BG50" s="21"/>
      <c r="BH50" s="21"/>
      <c r="BI50" s="21"/>
      <c r="BJ50" s="21"/>
      <c r="BK50" s="15"/>
      <c r="BL50" s="15" t="str">
        <f>TEXT(E50,"0000")&amp;"-"&amp;TEXT(E$70,"0000")&amp;" via "&amp;TEXT(D$70,"0000")</f>
        <v>USN6-BP21 via BP1J</v>
      </c>
      <c r="BM50" s="16">
        <f aca="true" t="shared" si="57" ref="BM50:BM57">2014+(B50+C50-2*56658)/730</f>
        <v>2022.013698630137</v>
      </c>
      <c r="BN50" s="8"/>
      <c r="BO50" s="8">
        <v>140.8</v>
      </c>
      <c r="BP50" s="8"/>
      <c r="BQ50" s="21">
        <f>AN$70-AN50</f>
        <v>-175.675</v>
      </c>
      <c r="BR50" s="21">
        <f>BQ50-$BN50+$BO50</f>
        <v>-34.875</v>
      </c>
      <c r="BS50" s="21">
        <f>AP$70-AP50</f>
        <v>-177.415</v>
      </c>
      <c r="BT50" s="21">
        <f>BS50-$BN50+$BO50</f>
        <v>-36.61499999999998</v>
      </c>
      <c r="BU50" s="21">
        <f>AR$70-AR50</f>
        <v>-177.05</v>
      </c>
      <c r="BV50" s="21">
        <f>BU50-$BN50+$BO50</f>
        <v>-36.25</v>
      </c>
      <c r="BW50" s="21"/>
      <c r="BX50" s="21"/>
      <c r="BY50" s="21"/>
      <c r="BZ50" s="21"/>
      <c r="CA50" s="21"/>
      <c r="CB50" s="21"/>
      <c r="CC50" s="21">
        <f>AZ$70-AZ50</f>
        <v>-123.78999999999999</v>
      </c>
      <c r="CD50" s="21">
        <f>CC50-$BN50+$BO50</f>
        <v>17.01000000000002</v>
      </c>
      <c r="CE50" s="21">
        <f>BB$70-BB50</f>
        <v>-121.465</v>
      </c>
      <c r="CF50" s="21">
        <f>CE50-$BN50+$BO50</f>
        <v>19.335000000000008</v>
      </c>
      <c r="CG50" s="21"/>
      <c r="CH50" s="21"/>
      <c r="CI50" s="21"/>
      <c r="CJ50" s="21"/>
      <c r="CK50" s="21"/>
      <c r="CL50" s="21"/>
      <c r="CM50" s="21"/>
      <c r="CN50" s="21"/>
      <c r="CP50" t="str">
        <f>TEXT(E50,"0000")&amp;" wrt "&amp;TEXT(E$70,"0000")&amp;" via "&amp;TEXT(D$70,"0000")</f>
        <v>USN6 wrt BP21 via BP1J</v>
      </c>
      <c r="CQ50" s="1">
        <f t="shared" si="53"/>
        <v>2022.013698630137</v>
      </c>
      <c r="CR50" s="20">
        <f>BR50+CR$8+$DE50</f>
        <v>-6.475000000000001</v>
      </c>
      <c r="CS50" s="20">
        <f>BT50+CS$8+DE50</f>
        <v>-9.31499999999998</v>
      </c>
      <c r="CT50" s="20">
        <f>BV50+CT$8+DE50</f>
        <v>-5.649999999999999</v>
      </c>
      <c r="CU50" s="20"/>
      <c r="CV50" s="20"/>
      <c r="CW50" s="20"/>
      <c r="CX50" s="20">
        <f>CD50+CX$8+$DE50</f>
        <v>44.71000000000002</v>
      </c>
      <c r="CY50" s="20">
        <f>CF50+CY$8+$DE50</f>
        <v>47.93500000000001</v>
      </c>
      <c r="CZ50" s="20"/>
      <c r="DA50" s="20"/>
      <c r="DB50" s="20"/>
      <c r="DC50" s="20"/>
      <c r="DD50" s="23" t="s">
        <v>93</v>
      </c>
      <c r="DE50" s="20"/>
      <c r="DF50" s="20">
        <f>2.545*CR50-1.545*CS50+BN50-AK50-DE50</f>
        <v>-2.087200000000033</v>
      </c>
      <c r="DG50" s="20"/>
      <c r="DH50" s="20"/>
      <c r="DI50" s="20"/>
      <c r="DJ50" s="20"/>
    </row>
    <row r="51" spans="1:114" ht="15">
      <c r="A51" s="15"/>
      <c r="B51" s="10">
        <v>59580</v>
      </c>
      <c r="C51" s="10">
        <v>59586</v>
      </c>
      <c r="D51" s="10" t="s">
        <v>111</v>
      </c>
      <c r="E51" s="10" t="s">
        <v>47</v>
      </c>
      <c r="F51" s="10" t="s">
        <v>48</v>
      </c>
      <c r="G51" s="15" t="str">
        <f t="shared" si="48"/>
        <v>59580-59586</v>
      </c>
      <c r="H51" s="15" t="str">
        <f t="shared" si="49"/>
        <v>BP25-USN6</v>
      </c>
      <c r="I51" s="18"/>
      <c r="J51" s="16"/>
      <c r="K51" s="18"/>
      <c r="L51" s="16"/>
      <c r="M51" s="18"/>
      <c r="N51" s="16"/>
      <c r="O51" s="18"/>
      <c r="P51" s="16"/>
      <c r="Q51" s="18"/>
      <c r="R51" s="16"/>
      <c r="S51" s="18"/>
      <c r="T51" s="16"/>
      <c r="U51" s="18"/>
      <c r="V51" s="16"/>
      <c r="W51" s="18"/>
      <c r="X51" s="16"/>
      <c r="Y51" s="18"/>
      <c r="Z51" s="16"/>
      <c r="AA51" s="18"/>
      <c r="AB51" s="16"/>
      <c r="AC51" s="18"/>
      <c r="AD51" s="16"/>
      <c r="AE51" s="18"/>
      <c r="AF51" s="16"/>
      <c r="AG51" s="15"/>
      <c r="AH51" s="15" t="str">
        <f t="shared" si="55"/>
        <v>BP25-USN6</v>
      </c>
      <c r="AI51" s="15" t="str">
        <f t="shared" si="56"/>
        <v>59580-59586</v>
      </c>
      <c r="AJ51" s="3"/>
      <c r="AK51" s="3">
        <v>0</v>
      </c>
      <c r="AL51" s="3"/>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15"/>
      <c r="BL51" s="15" t="str">
        <f>TEXT(E51,"0000")&amp;"-"&amp;TEXT(E$70,"0000")&amp;" via "&amp;TEXT(D$79,"0000")</f>
        <v>USN6-BP21 via BP25</v>
      </c>
      <c r="BM51" s="16">
        <f t="shared" si="57"/>
        <v>2022.013698630137</v>
      </c>
      <c r="BN51" s="8"/>
      <c r="BO51" s="8">
        <v>140.8</v>
      </c>
      <c r="BP51" s="8"/>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P51" t="str">
        <f>TEXT(E51,"0000")&amp;" wrt "&amp;TEXT(E$70,"0000")&amp;" via "&amp;TEXT(D$79,"0000")</f>
        <v>USN6 wrt BP21 via BP25</v>
      </c>
      <c r="CQ51" s="1">
        <f t="shared" si="53"/>
        <v>2022.013698630137</v>
      </c>
      <c r="CR51" s="20"/>
      <c r="CS51" s="20"/>
      <c r="CT51" s="20"/>
      <c r="CU51" s="20"/>
      <c r="CV51" s="20"/>
      <c r="CW51" s="20"/>
      <c r="CX51" s="20"/>
      <c r="CY51" s="20"/>
      <c r="CZ51" s="20"/>
      <c r="DA51" s="20"/>
      <c r="DB51" s="20"/>
      <c r="DC51" s="20"/>
      <c r="DD51" s="23"/>
      <c r="DE51" s="20"/>
      <c r="DF51" s="20">
        <f>2.545*CR51-1.545*CS51+BN51-AK51-DE51</f>
        <v>0</v>
      </c>
      <c r="DG51" s="20"/>
      <c r="DH51" s="20"/>
      <c r="DI51" s="20"/>
      <c r="DJ51" s="20"/>
    </row>
    <row r="52" spans="1:114" ht="15">
      <c r="A52" s="15"/>
      <c r="B52" s="10">
        <v>59580</v>
      </c>
      <c r="C52" s="10">
        <v>59586</v>
      </c>
      <c r="D52" s="10" t="s">
        <v>65</v>
      </c>
      <c r="E52" s="10" t="s">
        <v>49</v>
      </c>
      <c r="F52" s="10" t="s">
        <v>48</v>
      </c>
      <c r="G52" s="15" t="str">
        <f t="shared" si="48"/>
        <v>59580-59586</v>
      </c>
      <c r="H52" s="15" t="str">
        <f t="shared" si="49"/>
        <v>BP1J-USN7</v>
      </c>
      <c r="I52" s="18">
        <v>-95.02</v>
      </c>
      <c r="J52" s="16">
        <v>0.1</v>
      </c>
      <c r="K52" s="18">
        <v>-90.91</v>
      </c>
      <c r="L52" s="16">
        <v>0.1</v>
      </c>
      <c r="M52" s="18">
        <v>-95.9</v>
      </c>
      <c r="N52" s="16">
        <v>0.1</v>
      </c>
      <c r="O52" s="18">
        <v>-92.08</v>
      </c>
      <c r="P52" s="16">
        <v>0.1</v>
      </c>
      <c r="Q52" s="18">
        <v>-96.49</v>
      </c>
      <c r="R52" s="16"/>
      <c r="S52" s="18"/>
      <c r="T52" s="16"/>
      <c r="U52" s="18">
        <v>-82.97</v>
      </c>
      <c r="V52" s="16">
        <v>0.5</v>
      </c>
      <c r="W52" s="18">
        <v>-84</v>
      </c>
      <c r="X52" s="16">
        <v>0.2</v>
      </c>
      <c r="Y52" s="18"/>
      <c r="Z52" s="16"/>
      <c r="AA52" s="18"/>
      <c r="AB52" s="16"/>
      <c r="AC52" s="18"/>
      <c r="AD52" s="16"/>
      <c r="AE52" s="18"/>
      <c r="AF52" s="16"/>
      <c r="AG52" s="15"/>
      <c r="AH52" s="15" t="str">
        <f t="shared" si="55"/>
        <v>BP1J-USN7</v>
      </c>
      <c r="AI52" s="15" t="str">
        <f t="shared" si="56"/>
        <v>59580-59586</v>
      </c>
      <c r="AJ52" s="3">
        <v>171.4</v>
      </c>
      <c r="AK52" s="3">
        <v>0</v>
      </c>
      <c r="AL52" s="3"/>
      <c r="AM52" s="21">
        <f>I52</f>
        <v>-95.02</v>
      </c>
      <c r="AN52" s="21">
        <f>AM52+$AJ52-$AK52</f>
        <v>76.38000000000001</v>
      </c>
      <c r="AO52" s="21">
        <f>K52</f>
        <v>-90.91</v>
      </c>
      <c r="AP52" s="21">
        <f>AO52+$AJ52-$AK52</f>
        <v>80.49000000000001</v>
      </c>
      <c r="AQ52" s="21">
        <f>M52</f>
        <v>-95.9</v>
      </c>
      <c r="AR52" s="21">
        <f>AQ52+$AJ52-$AK52</f>
        <v>75.5</v>
      </c>
      <c r="AS52" s="21">
        <f>O52</f>
        <v>-92.08</v>
      </c>
      <c r="AT52" s="21">
        <f>AS52+$AJ52-$AK52</f>
        <v>79.32000000000001</v>
      </c>
      <c r="AU52" s="21">
        <f>Q52</f>
        <v>-96.49</v>
      </c>
      <c r="AV52" s="21">
        <f>AU52+$AJ52-$AK52</f>
        <v>74.91000000000001</v>
      </c>
      <c r="AW52" s="21"/>
      <c r="AX52" s="21"/>
      <c r="AY52" s="21">
        <f>U52</f>
        <v>-82.97</v>
      </c>
      <c r="AZ52" s="21">
        <f>AY52+$AJ52-$AK52</f>
        <v>88.43</v>
      </c>
      <c r="BA52" s="21">
        <f>W52</f>
        <v>-84</v>
      </c>
      <c r="BB52" s="21">
        <f>BA52+$AJ52-$AK52</f>
        <v>87.4</v>
      </c>
      <c r="BC52" s="21"/>
      <c r="BD52" s="21"/>
      <c r="BE52" s="21"/>
      <c r="BF52" s="21"/>
      <c r="BG52" s="21"/>
      <c r="BH52" s="21"/>
      <c r="BI52" s="21"/>
      <c r="BJ52" s="21"/>
      <c r="BK52" s="15"/>
      <c r="BL52" s="15" t="str">
        <f>TEXT(E52,"0000")&amp;"-"&amp;TEXT(E$70,"0000")&amp;" via "&amp;TEXT(D$70,"0000")</f>
        <v>USN7-BP21 via BP1J</v>
      </c>
      <c r="BM52" s="16">
        <f t="shared" si="57"/>
        <v>2022.013698630137</v>
      </c>
      <c r="BN52" s="8"/>
      <c r="BO52" s="8">
        <v>140.8</v>
      </c>
      <c r="BP52" s="8"/>
      <c r="BQ52" s="21">
        <f>AN$70-AN52</f>
        <v>-15.865000000000009</v>
      </c>
      <c r="BR52" s="21">
        <f>BQ52-$BN52+$BO52</f>
        <v>124.935</v>
      </c>
      <c r="BS52" s="21">
        <f>AP$70-AP52</f>
        <v>-19.085000000000008</v>
      </c>
      <c r="BT52" s="21">
        <f>BS52-$BN52+$BO52</f>
        <v>121.715</v>
      </c>
      <c r="BU52" s="21">
        <f>AR$70-AR52</f>
        <v>-15.779999999999987</v>
      </c>
      <c r="BV52" s="21">
        <f>BU52-$BN52+$BO52</f>
        <v>125.02000000000002</v>
      </c>
      <c r="BW52" s="21"/>
      <c r="BX52" s="21"/>
      <c r="BY52" s="21">
        <f>AV$70-AV52</f>
        <v>-15.78500000000001</v>
      </c>
      <c r="BZ52" s="21">
        <f>BY52-$BN52+$BO52</f>
        <v>125.015</v>
      </c>
      <c r="CA52" s="21"/>
      <c r="CB52" s="21"/>
      <c r="CC52" s="21">
        <f>AZ$70-AZ52</f>
        <v>-15.280000000000001</v>
      </c>
      <c r="CD52" s="21">
        <f>CC52-$BN52+$BO52</f>
        <v>125.52000000000001</v>
      </c>
      <c r="CE52" s="21">
        <f>BB$70-BB52</f>
        <v>-16.284999999999997</v>
      </c>
      <c r="CF52" s="21">
        <f>CE52-$BN52+$BO52</f>
        <v>124.51500000000001</v>
      </c>
      <c r="CG52" s="21"/>
      <c r="CH52" s="21"/>
      <c r="CI52" s="21"/>
      <c r="CJ52" s="21"/>
      <c r="CK52" s="21"/>
      <c r="CL52" s="21"/>
      <c r="CM52" s="21"/>
      <c r="CN52" s="21"/>
      <c r="CP52" t="str">
        <f>TEXT(E52,"0000")&amp;" wrt "&amp;TEXT(E$70,"0000")&amp;" via "&amp;TEXT(D$70,"0000")</f>
        <v>USN7 wrt BP21 via BP1J</v>
      </c>
      <c r="CQ52" s="1">
        <f t="shared" si="53"/>
        <v>2022.013698630137</v>
      </c>
      <c r="CR52" s="20">
        <f>BR52+CR$8+$DE52</f>
        <v>153.335</v>
      </c>
      <c r="CS52" s="20">
        <f>BT52+CS$8+DE52</f>
        <v>149.01500000000001</v>
      </c>
      <c r="CT52" s="20">
        <f>BV52+CT$8+DE52</f>
        <v>155.62000000000003</v>
      </c>
      <c r="CU52" s="20"/>
      <c r="CV52" s="20">
        <f>BZ52+CV$8+$DE52</f>
        <v>155.715</v>
      </c>
      <c r="CW52" s="20"/>
      <c r="CX52" s="20">
        <f>CD52+CX$8+$DE52</f>
        <v>153.22</v>
      </c>
      <c r="CY52" s="20">
        <f>CF52+CY$8+$DE52</f>
        <v>153.115</v>
      </c>
      <c r="CZ52" s="20"/>
      <c r="DA52" s="20"/>
      <c r="DB52" s="20"/>
      <c r="DC52" s="20"/>
      <c r="DD52" s="23" t="s">
        <v>107</v>
      </c>
      <c r="DE52" s="20"/>
      <c r="DF52" s="20">
        <f>2.545*CR52-1.545*CS52+BN52-AK52-DE52</f>
        <v>160.00939999999997</v>
      </c>
      <c r="DG52" s="20"/>
      <c r="DH52" s="20"/>
      <c r="DI52" s="20"/>
      <c r="DJ52" s="20"/>
    </row>
    <row r="53" spans="1:114" ht="15">
      <c r="A53" s="15"/>
      <c r="B53" s="10">
        <v>59580</v>
      </c>
      <c r="C53" s="10">
        <v>59586</v>
      </c>
      <c r="D53" s="9" t="s">
        <v>111</v>
      </c>
      <c r="E53" s="10" t="s">
        <v>49</v>
      </c>
      <c r="F53" s="10" t="s">
        <v>48</v>
      </c>
      <c r="G53" s="15" t="str">
        <f>TEXT(B53,"00000")&amp;"-"&amp;TEXT(C53,"00000")</f>
        <v>59580-59586</v>
      </c>
      <c r="H53" s="15" t="str">
        <f>TEXT(D53,"0000")&amp;"-"&amp;TEXT(E53,"0000")</f>
        <v>BP25-USN7</v>
      </c>
      <c r="I53" s="18"/>
      <c r="J53" s="16"/>
      <c r="K53" s="18"/>
      <c r="L53" s="16"/>
      <c r="M53" s="18"/>
      <c r="N53" s="16"/>
      <c r="O53" s="18"/>
      <c r="P53" s="16"/>
      <c r="Q53" s="18"/>
      <c r="R53" s="16"/>
      <c r="S53" s="18"/>
      <c r="T53" s="16"/>
      <c r="U53" s="18"/>
      <c r="V53" s="16"/>
      <c r="W53" s="18"/>
      <c r="X53" s="16"/>
      <c r="Y53" s="18"/>
      <c r="Z53" s="16"/>
      <c r="AA53" s="18"/>
      <c r="AB53" s="16"/>
      <c r="AC53" s="18"/>
      <c r="AD53" s="16"/>
      <c r="AE53" s="18"/>
      <c r="AF53" s="16"/>
      <c r="AG53" s="15"/>
      <c r="AH53" s="15" t="str">
        <f t="shared" si="55"/>
        <v>BP25-USN7</v>
      </c>
      <c r="AI53" s="15" t="str">
        <f>TEXT(B53,"00000")&amp;"-"&amp;TEXT(C53,"00000")</f>
        <v>59580-59586</v>
      </c>
      <c r="AJ53" s="3"/>
      <c r="AK53" s="3"/>
      <c r="AL53" s="2"/>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15"/>
      <c r="BL53" s="15" t="str">
        <f>TEXT(E53,"0000")&amp;"-"&amp;TEXT(E$70,"0000")&amp;" via "&amp;TEXT(D$79,"0000")</f>
        <v>USN7-BP21 via BP25</v>
      </c>
      <c r="BM53" s="16">
        <f t="shared" si="57"/>
        <v>2022.013698630137</v>
      </c>
      <c r="BN53" s="8"/>
      <c r="BO53" s="8">
        <v>140.8</v>
      </c>
      <c r="BP53" s="8"/>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P53" t="str">
        <f>TEXT(E53,"0000")&amp;" wrt "&amp;TEXT(E$70,"0000")&amp;" via "&amp;TEXT(D$79,"0000")</f>
        <v>USN7 wrt BP21 via BP25</v>
      </c>
      <c r="CQ53" s="1">
        <f t="shared" si="53"/>
        <v>2022.013698630137</v>
      </c>
      <c r="CR53" s="20"/>
      <c r="CS53" s="20"/>
      <c r="CT53" s="20"/>
      <c r="DD53" s="23"/>
      <c r="DE53" s="20"/>
      <c r="DF53" s="20"/>
      <c r="DG53" s="20"/>
      <c r="DH53" s="20"/>
      <c r="DI53" s="20"/>
      <c r="DJ53" s="20"/>
    </row>
    <row r="54" spans="1:114" ht="15">
      <c r="A54" s="15"/>
      <c r="B54" s="10">
        <v>59580</v>
      </c>
      <c r="C54" s="10">
        <v>59586</v>
      </c>
      <c r="D54" s="10" t="s">
        <v>65</v>
      </c>
      <c r="E54" s="10" t="s">
        <v>116</v>
      </c>
      <c r="F54" s="10" t="s">
        <v>48</v>
      </c>
      <c r="G54" s="15" t="str">
        <f>TEXT(B54,"00000")&amp;"-"&amp;TEXT(C54,"00000")</f>
        <v>59580-59586</v>
      </c>
      <c r="H54" s="15" t="str">
        <f>TEXT(D54,"0000")&amp;"-"&amp;TEXT(E54,"0000")</f>
        <v>BP1J-USN8</v>
      </c>
      <c r="I54" s="18">
        <v>-142.01</v>
      </c>
      <c r="J54" s="16">
        <v>0.1</v>
      </c>
      <c r="K54" s="18">
        <v>-138.98</v>
      </c>
      <c r="L54" s="16">
        <v>0.1</v>
      </c>
      <c r="M54" s="18">
        <v>-142.93</v>
      </c>
      <c r="N54" s="16">
        <v>0.1</v>
      </c>
      <c r="O54" s="18">
        <v>-140.09</v>
      </c>
      <c r="P54" s="16">
        <v>0.1</v>
      </c>
      <c r="Q54" s="18">
        <v>-143.54</v>
      </c>
      <c r="R54" s="16">
        <v>0.1</v>
      </c>
      <c r="S54" s="18">
        <v>-135.56</v>
      </c>
      <c r="T54" s="16">
        <v>0.1</v>
      </c>
      <c r="U54" s="18">
        <v>-131.93</v>
      </c>
      <c r="V54" s="16">
        <v>0.5</v>
      </c>
      <c r="W54" s="18">
        <v>-131.33</v>
      </c>
      <c r="X54" s="16">
        <v>0.2</v>
      </c>
      <c r="Y54" s="18"/>
      <c r="Z54" s="16"/>
      <c r="AA54" s="18"/>
      <c r="AB54" s="16"/>
      <c r="AC54" s="18"/>
      <c r="AD54" s="16"/>
      <c r="AE54" s="18"/>
      <c r="AF54" s="16"/>
      <c r="AG54" s="15"/>
      <c r="AH54" s="15" t="str">
        <f t="shared" si="55"/>
        <v>BP1J-USN8</v>
      </c>
      <c r="AI54" s="15" t="str">
        <f t="shared" si="56"/>
        <v>59580-59586</v>
      </c>
      <c r="AJ54" s="3">
        <v>171.4</v>
      </c>
      <c r="AK54" s="3">
        <v>0</v>
      </c>
      <c r="AL54" s="3"/>
      <c r="AM54" s="21">
        <f>I54</f>
        <v>-142.01</v>
      </c>
      <c r="AN54" s="21">
        <f>AM54+$AJ54-$AK54</f>
        <v>29.390000000000015</v>
      </c>
      <c r="AO54" s="21">
        <f>K54</f>
        <v>-138.98</v>
      </c>
      <c r="AP54" s="21">
        <f>AO54+$AJ54-$AK54</f>
        <v>32.420000000000016</v>
      </c>
      <c r="AQ54" s="21">
        <f>M54</f>
        <v>-142.93</v>
      </c>
      <c r="AR54" s="21">
        <f>AQ54+$AJ54-$AK54</f>
        <v>28.47</v>
      </c>
      <c r="AS54" s="21"/>
      <c r="AT54" s="21"/>
      <c r="AU54" s="21">
        <f>Q54</f>
        <v>-143.54</v>
      </c>
      <c r="AV54" s="21">
        <f>AU54+$AJ54-$AK54</f>
        <v>27.860000000000014</v>
      </c>
      <c r="AW54" s="21">
        <f>S54</f>
        <v>-135.56</v>
      </c>
      <c r="AX54" s="21">
        <f>AW54+$AJ54-$AK54</f>
        <v>35.84</v>
      </c>
      <c r="AY54" s="21">
        <f>U54</f>
        <v>-131.93</v>
      </c>
      <c r="AZ54" s="21">
        <f>AY54+$AJ54-$AK54</f>
        <v>39.47</v>
      </c>
      <c r="BA54" s="21">
        <f>W54</f>
        <v>-131.33</v>
      </c>
      <c r="BB54" s="21">
        <f>BA54+$AJ54-$AK54</f>
        <v>40.06999999999999</v>
      </c>
      <c r="BC54" s="21"/>
      <c r="BD54" s="21"/>
      <c r="BE54" s="21"/>
      <c r="BF54" s="21"/>
      <c r="BG54" s="21"/>
      <c r="BH54" s="21"/>
      <c r="BI54" s="21"/>
      <c r="BJ54" s="21"/>
      <c r="BK54" s="15"/>
      <c r="BL54" s="15" t="str">
        <f>TEXT(E54,"0000")&amp;"-"&amp;TEXT(E$70,"0000")&amp;" via "&amp;TEXT(D$70,"0000")</f>
        <v>USN8-BP21 via BP1J</v>
      </c>
      <c r="BM54" s="16">
        <f t="shared" si="57"/>
        <v>2022.013698630137</v>
      </c>
      <c r="BN54" s="8"/>
      <c r="BO54" s="8">
        <v>140.8</v>
      </c>
      <c r="BP54" s="8"/>
      <c r="BQ54" s="21">
        <f>AN$70-AN54</f>
        <v>31.124999999999986</v>
      </c>
      <c r="BR54" s="21">
        <f>BQ54-$BN54+$BO54</f>
        <v>171.925</v>
      </c>
      <c r="BS54" s="21">
        <f>AP$70-AP54</f>
        <v>28.984999999999985</v>
      </c>
      <c r="BT54" s="21">
        <f>BS54-$BN54+$BO54</f>
        <v>169.785</v>
      </c>
      <c r="BU54" s="21">
        <f>AR$70-AR54</f>
        <v>31.250000000000014</v>
      </c>
      <c r="BV54" s="21">
        <f>BU54-$BN54+$BO54</f>
        <v>172.05</v>
      </c>
      <c r="BW54" s="21"/>
      <c r="BX54" s="21"/>
      <c r="BY54" s="21">
        <f>AV$70-AV54</f>
        <v>31.264999999999986</v>
      </c>
      <c r="BZ54" s="21">
        <f>BY54-$BN54+$BO54</f>
        <v>172.065</v>
      </c>
      <c r="CA54" s="21">
        <f>AX$70-AX54</f>
        <v>33.10499999999999</v>
      </c>
      <c r="CB54" s="21">
        <f>CA54-$BN54+$BO54</f>
        <v>173.905</v>
      </c>
      <c r="CC54" s="21">
        <f>AZ$70-AZ54</f>
        <v>33.68000000000001</v>
      </c>
      <c r="CD54" s="21">
        <f>CC54-$BN54+$BO54</f>
        <v>174.48000000000002</v>
      </c>
      <c r="CE54" s="21">
        <f>BB$70-BB54</f>
        <v>31.045000000000016</v>
      </c>
      <c r="CF54" s="21">
        <f>CE54-$BN54+$BO54</f>
        <v>171.84500000000003</v>
      </c>
      <c r="CG54" s="21"/>
      <c r="CH54" s="21"/>
      <c r="CI54" s="21"/>
      <c r="CJ54" s="21"/>
      <c r="CK54" s="21"/>
      <c r="CL54" s="21"/>
      <c r="CM54" s="21"/>
      <c r="CN54" s="21"/>
      <c r="CP54" t="str">
        <f>TEXT(E54,"0000")&amp;" wrt "&amp;TEXT(E$70,"0000")&amp;" via "&amp;TEXT(D$70,"0000")</f>
        <v>USN8 wrt BP21 via BP1J</v>
      </c>
      <c r="CQ54" s="1">
        <f>BM54</f>
        <v>2022.013698630137</v>
      </c>
      <c r="CR54" s="20">
        <f>BR54+CR$8+$DE54</f>
        <v>200.32500000000002</v>
      </c>
      <c r="CS54" s="20">
        <f>BT54+CS$8+DE54</f>
        <v>197.085</v>
      </c>
      <c r="CT54" s="20">
        <f>BV54+CT$8+DE54</f>
        <v>202.65</v>
      </c>
      <c r="CU54" s="20"/>
      <c r="CV54" s="20">
        <f>BZ54+CV$8+$DE54</f>
        <v>202.765</v>
      </c>
      <c r="CW54" s="20">
        <f>CB54+CW$8+$DE54</f>
        <v>204.805</v>
      </c>
      <c r="CX54" s="20">
        <f>CD54+CX$8+$DE54</f>
        <v>202.18</v>
      </c>
      <c r="CY54" s="20">
        <f>CF54+CY$8+$DE54</f>
        <v>200.44500000000002</v>
      </c>
      <c r="CZ54" s="20"/>
      <c r="DA54" s="20"/>
      <c r="DB54" s="20"/>
      <c r="DC54" s="20"/>
      <c r="DD54" s="23" t="s">
        <v>107</v>
      </c>
      <c r="DE54" s="20"/>
      <c r="DF54" s="20">
        <f>2.545*CR54-1.545*CS54+BN54-AK54-DE54</f>
        <v>205.3308</v>
      </c>
      <c r="DG54" s="20"/>
      <c r="DH54" s="20"/>
      <c r="DI54" s="20"/>
      <c r="DJ54" s="20"/>
    </row>
    <row r="55" spans="1:114" ht="15">
      <c r="A55" s="15"/>
      <c r="B55" s="10">
        <v>59580</v>
      </c>
      <c r="C55" s="10">
        <v>59586</v>
      </c>
      <c r="D55" s="10" t="s">
        <v>111</v>
      </c>
      <c r="E55" s="10" t="s">
        <v>116</v>
      </c>
      <c r="F55" s="10" t="s">
        <v>48</v>
      </c>
      <c r="G55" s="15" t="str">
        <f>TEXT(B55,"00000")&amp;"-"&amp;TEXT(C55,"00000")</f>
        <v>59580-59586</v>
      </c>
      <c r="H55" s="15" t="str">
        <f>TEXT(D55,"0000")&amp;"-"&amp;TEXT(E55,"0000")</f>
        <v>BP25-USN8</v>
      </c>
      <c r="I55" s="18"/>
      <c r="J55" s="16"/>
      <c r="K55" s="18"/>
      <c r="L55" s="16"/>
      <c r="M55" s="18"/>
      <c r="N55" s="16"/>
      <c r="O55" s="18"/>
      <c r="P55" s="16"/>
      <c r="Q55" s="18"/>
      <c r="R55" s="16"/>
      <c r="S55" s="18"/>
      <c r="T55" s="16"/>
      <c r="U55" s="18"/>
      <c r="V55" s="16"/>
      <c r="W55" s="18"/>
      <c r="X55" s="16"/>
      <c r="Y55" s="18"/>
      <c r="Z55" s="16"/>
      <c r="AA55" s="18"/>
      <c r="AB55" s="16"/>
      <c r="AC55" s="18"/>
      <c r="AD55" s="16"/>
      <c r="AE55" s="18"/>
      <c r="AF55" s="16"/>
      <c r="AG55" s="15"/>
      <c r="AH55" s="15" t="str">
        <f t="shared" si="55"/>
        <v>BP25-USN8</v>
      </c>
      <c r="AI55" s="15" t="str">
        <f t="shared" si="56"/>
        <v>59580-59586</v>
      </c>
      <c r="AJ55" s="3"/>
      <c r="AK55" s="3">
        <v>0</v>
      </c>
      <c r="AL55" s="3"/>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15"/>
      <c r="BL55" s="15" t="str">
        <f>TEXT(E55,"0000")&amp;"-"&amp;TEXT(E$70,"0000")&amp;" via "&amp;TEXT(D$79,"0000")</f>
        <v>USN8-BP21 via BP25</v>
      </c>
      <c r="BM55" s="16">
        <f t="shared" si="57"/>
        <v>2022.013698630137</v>
      </c>
      <c r="BN55" s="8"/>
      <c r="BO55" s="8">
        <v>140.8</v>
      </c>
      <c r="BP55" s="8"/>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P55" t="str">
        <f>TEXT(E55,"0000")&amp;" wrt "&amp;TEXT(E$70,"0000")&amp;" via "&amp;TEXT(D$79,"0000")</f>
        <v>USN8 wrt BP21 via BP25</v>
      </c>
      <c r="CQ55" s="1">
        <f>BM55</f>
        <v>2022.013698630137</v>
      </c>
      <c r="CR55" s="20"/>
      <c r="CS55" s="20"/>
      <c r="CT55" s="20"/>
      <c r="CU55" s="20"/>
      <c r="CV55" s="20"/>
      <c r="CW55" s="20"/>
      <c r="CX55" s="20"/>
      <c r="CY55" s="20"/>
      <c r="CZ55" s="20"/>
      <c r="DA55" s="20"/>
      <c r="DB55" s="20"/>
      <c r="DC55" s="20"/>
      <c r="DD55" s="23"/>
      <c r="DE55" s="20"/>
      <c r="DF55" s="20">
        <f>2.545*CR55-1.545*CS55+BN55-AK55-DE55</f>
        <v>0</v>
      </c>
      <c r="DG55" s="20"/>
      <c r="DH55" s="20"/>
      <c r="DI55" s="20"/>
      <c r="DJ55" s="20"/>
    </row>
    <row r="56" spans="1:114" ht="15">
      <c r="A56" s="15"/>
      <c r="B56" s="10">
        <v>59580</v>
      </c>
      <c r="C56" s="10">
        <v>59586</v>
      </c>
      <c r="D56" s="10" t="s">
        <v>65</v>
      </c>
      <c r="E56" s="10" t="s">
        <v>189</v>
      </c>
      <c r="F56" s="10" t="s">
        <v>48</v>
      </c>
      <c r="G56" s="15" t="str">
        <f>TEXT(B56,"00000")&amp;"-"&amp;TEXT(C56,"00000")</f>
        <v>59580-59586</v>
      </c>
      <c r="H56" s="15" t="str">
        <f>TEXT(D56,"0000")&amp;"-"&amp;TEXT(E56,"0000")</f>
        <v>BP1J-USN9</v>
      </c>
      <c r="I56" s="18">
        <v>-143.97</v>
      </c>
      <c r="J56" s="16">
        <v>0.1</v>
      </c>
      <c r="K56" s="18">
        <v>-161.3</v>
      </c>
      <c r="L56" s="16">
        <v>0.1</v>
      </c>
      <c r="M56" s="18">
        <v>-143.34</v>
      </c>
      <c r="N56" s="16">
        <v>0.1</v>
      </c>
      <c r="O56" s="18">
        <v>-159.31</v>
      </c>
      <c r="P56" s="16">
        <v>0.1</v>
      </c>
      <c r="Q56" s="18">
        <v>-145.02</v>
      </c>
      <c r="R56" s="16">
        <v>0.1</v>
      </c>
      <c r="S56" s="18">
        <v>-160.18</v>
      </c>
      <c r="T56" s="16">
        <v>0.1</v>
      </c>
      <c r="U56" s="18">
        <v>-161.93</v>
      </c>
      <c r="V56" s="16">
        <v>0.2</v>
      </c>
      <c r="W56" s="18">
        <v>-153.92</v>
      </c>
      <c r="X56" s="16">
        <v>0.2</v>
      </c>
      <c r="Y56" s="18"/>
      <c r="Z56" s="16"/>
      <c r="AA56" s="18"/>
      <c r="AB56" s="16"/>
      <c r="AC56" s="18"/>
      <c r="AD56" s="16"/>
      <c r="AE56" s="18"/>
      <c r="AF56" s="16"/>
      <c r="AG56" s="15"/>
      <c r="AH56" s="15" t="str">
        <f t="shared" si="55"/>
        <v>BP1J-USN9</v>
      </c>
      <c r="AI56" s="15" t="str">
        <f t="shared" si="56"/>
        <v>59580-59586</v>
      </c>
      <c r="AJ56" s="3">
        <v>171.4</v>
      </c>
      <c r="AK56" s="3">
        <v>0</v>
      </c>
      <c r="AL56" s="3"/>
      <c r="AM56" s="21">
        <f>I56</f>
        <v>-143.97</v>
      </c>
      <c r="AN56" s="21">
        <f>AM56+$AJ56-$AK56</f>
        <v>27.430000000000007</v>
      </c>
      <c r="AO56" s="21">
        <f>K56</f>
        <v>-161.3</v>
      </c>
      <c r="AP56" s="21">
        <f>AO56+$AJ56-$AK56</f>
        <v>10.099999999999994</v>
      </c>
      <c r="AQ56" s="21">
        <f>M56</f>
        <v>-143.34</v>
      </c>
      <c r="AR56" s="21">
        <f>AQ56+$AJ56-$AK56</f>
        <v>28.060000000000002</v>
      </c>
      <c r="AS56" s="21">
        <f>O56</f>
        <v>-159.31</v>
      </c>
      <c r="AT56" s="21">
        <f>AS56+$AJ56-$AK56</f>
        <v>12.090000000000003</v>
      </c>
      <c r="AU56" s="21">
        <f>Q56</f>
        <v>-145.02</v>
      </c>
      <c r="AV56" s="21">
        <f>AU56+$AJ56-$AK56</f>
        <v>26.379999999999995</v>
      </c>
      <c r="AW56" s="21">
        <f>S56</f>
        <v>-160.18</v>
      </c>
      <c r="AX56" s="21">
        <f>AW56+$AJ56-$AK56</f>
        <v>11.219999999999999</v>
      </c>
      <c r="AY56" s="21">
        <f>U56</f>
        <v>-161.93</v>
      </c>
      <c r="AZ56" s="21">
        <f>AY56+$AJ56-$AK56</f>
        <v>9.469999999999999</v>
      </c>
      <c r="BA56" s="21">
        <f>W56</f>
        <v>-153.92</v>
      </c>
      <c r="BB56" s="21">
        <f>BA56+$AJ56-$AK56</f>
        <v>17.480000000000018</v>
      </c>
      <c r="BC56" s="21"/>
      <c r="BD56" s="21"/>
      <c r="BE56" s="21"/>
      <c r="BF56" s="21"/>
      <c r="BG56" s="21"/>
      <c r="BH56" s="21"/>
      <c r="BI56" s="21"/>
      <c r="BJ56" s="21"/>
      <c r="BK56" s="15"/>
      <c r="BL56" s="15" t="str">
        <f>TEXT(E56,"0000")&amp;"-"&amp;TEXT(E$70,"0000")&amp;" via "&amp;TEXT(D$70,"0000")</f>
        <v>USN9-BP21 via BP1J</v>
      </c>
      <c r="BM56" s="16">
        <f t="shared" si="57"/>
        <v>2022.013698630137</v>
      </c>
      <c r="BN56" s="8"/>
      <c r="BO56" s="8">
        <v>140.8</v>
      </c>
      <c r="BP56" s="8"/>
      <c r="BQ56" s="21">
        <f>AN$70-AN56</f>
        <v>33.084999999999994</v>
      </c>
      <c r="BR56" s="21">
        <f>BQ56-$BN56+$BO56</f>
        <v>173.885</v>
      </c>
      <c r="BS56" s="21">
        <f>AP$70-AP56</f>
        <v>51.30500000000001</v>
      </c>
      <c r="BT56" s="21">
        <f>BS56-$BN56+$BO56</f>
        <v>192.10500000000002</v>
      </c>
      <c r="BU56" s="21">
        <f>AR$70-AR56</f>
        <v>31.66000000000001</v>
      </c>
      <c r="BV56" s="21">
        <f>BU56-$BN56+$BO56</f>
        <v>172.46000000000004</v>
      </c>
      <c r="BW56" s="21"/>
      <c r="BX56" s="21"/>
      <c r="BY56" s="21">
        <f>AV$70-AV56</f>
        <v>32.745000000000005</v>
      </c>
      <c r="BZ56" s="21">
        <f>BY56-$BN56+$BO56</f>
        <v>173.54500000000002</v>
      </c>
      <c r="CA56" s="21">
        <f>AX$70-AX56</f>
        <v>57.724999999999994</v>
      </c>
      <c r="CB56" s="21">
        <f>CA56-$BN56+$BO56</f>
        <v>198.525</v>
      </c>
      <c r="CC56" s="21">
        <f>AZ$70-AZ56</f>
        <v>63.68000000000001</v>
      </c>
      <c r="CD56" s="21">
        <f>CC56-$BN56+$BO56</f>
        <v>204.48000000000002</v>
      </c>
      <c r="CE56" s="21">
        <f>BB$70-BB56</f>
        <v>53.63499999999999</v>
      </c>
      <c r="CF56" s="21">
        <f>CE56-$BN56+$BO56</f>
        <v>194.435</v>
      </c>
      <c r="CG56" s="21"/>
      <c r="CH56" s="21"/>
      <c r="CI56" s="21"/>
      <c r="CJ56" s="21"/>
      <c r="CK56" s="21"/>
      <c r="CL56" s="21"/>
      <c r="CM56" s="21"/>
      <c r="CN56" s="21"/>
      <c r="CP56" t="str">
        <f>TEXT(E56,"0000")&amp;" wrt "&amp;TEXT(E$70,"0000")&amp;" via "&amp;TEXT(D$70,"0000")</f>
        <v>USN9 wrt BP21 via BP1J</v>
      </c>
      <c r="CQ56" s="1">
        <f>BM56</f>
        <v>2022.013698630137</v>
      </c>
      <c r="CR56" s="20">
        <f>BR56+CR$8+$DE56</f>
        <v>202.285</v>
      </c>
      <c r="CS56" s="20">
        <f>BT56+CS$8+DE56</f>
        <v>219.40500000000003</v>
      </c>
      <c r="CT56" s="20">
        <f>BV56+CT$8+DE56</f>
        <v>203.06000000000003</v>
      </c>
      <c r="CU56" s="20"/>
      <c r="CV56" s="20">
        <f>BZ56+CV$8+$DE56</f>
        <v>204.245</v>
      </c>
      <c r="CW56" s="20">
        <f>CB56+CW$8+$DE56</f>
        <v>229.425</v>
      </c>
      <c r="CX56" s="20">
        <f>CD56+CX$8+$DE56</f>
        <v>232.18</v>
      </c>
      <c r="CY56" s="20">
        <f>CF56+CY$8+$DE56</f>
        <v>223.035</v>
      </c>
      <c r="CZ56" s="20"/>
      <c r="DA56" s="20"/>
      <c r="DB56" s="20"/>
      <c r="DC56" s="20"/>
      <c r="DD56" s="23" t="s">
        <v>93</v>
      </c>
      <c r="DE56" s="20"/>
      <c r="DF56" s="20">
        <f>2.545*CR56-1.545*CS56+BN56-AK56-DE56</f>
        <v>175.83460000000002</v>
      </c>
      <c r="DG56" s="20"/>
      <c r="DH56" s="20"/>
      <c r="DI56" s="20"/>
      <c r="DJ56" s="20"/>
    </row>
    <row r="57" spans="1:114" ht="15">
      <c r="A57" s="15"/>
      <c r="B57" s="10">
        <v>59580</v>
      </c>
      <c r="C57" s="10">
        <v>59586</v>
      </c>
      <c r="D57" s="10" t="s">
        <v>111</v>
      </c>
      <c r="E57" s="10" t="s">
        <v>189</v>
      </c>
      <c r="F57" s="10" t="s">
        <v>48</v>
      </c>
      <c r="G57" s="15" t="str">
        <f>TEXT(B57,"00000")&amp;"-"&amp;TEXT(C57,"00000")</f>
        <v>59580-59586</v>
      </c>
      <c r="H57" s="15" t="str">
        <f>TEXT(D57,"0000")&amp;"-"&amp;TEXT(E57,"0000")</f>
        <v>BP25-USN9</v>
      </c>
      <c r="I57" s="18"/>
      <c r="J57" s="16"/>
      <c r="K57" s="18"/>
      <c r="L57" s="16"/>
      <c r="M57" s="18"/>
      <c r="N57" s="16"/>
      <c r="O57" s="18"/>
      <c r="P57" s="16"/>
      <c r="Q57" s="18"/>
      <c r="R57" s="16"/>
      <c r="S57" s="18"/>
      <c r="T57" s="16"/>
      <c r="U57" s="18"/>
      <c r="V57" s="16"/>
      <c r="W57" s="18"/>
      <c r="X57" s="16"/>
      <c r="Y57" s="18"/>
      <c r="Z57" s="16"/>
      <c r="AA57" s="18"/>
      <c r="AB57" s="16"/>
      <c r="AC57" s="18"/>
      <c r="AD57" s="16"/>
      <c r="AE57" s="18"/>
      <c r="AF57" s="16"/>
      <c r="AG57" s="15"/>
      <c r="AH57" s="15" t="str">
        <f t="shared" si="55"/>
        <v>BP25-USN9</v>
      </c>
      <c r="AI57" s="15" t="str">
        <f t="shared" si="56"/>
        <v>59580-59586</v>
      </c>
      <c r="AJ57" s="3"/>
      <c r="AK57" s="3">
        <v>0</v>
      </c>
      <c r="AL57" s="3"/>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15"/>
      <c r="BL57" s="15" t="str">
        <f>TEXT(E57,"0000")&amp;"-"&amp;TEXT(E$70,"0000")&amp;" via "&amp;TEXT(D$79,"0000")</f>
        <v>USN9-BP21 via BP25</v>
      </c>
      <c r="BM57" s="16">
        <f t="shared" si="57"/>
        <v>2022.013698630137</v>
      </c>
      <c r="BN57" s="8"/>
      <c r="BO57" s="8">
        <v>140.8</v>
      </c>
      <c r="BP57" s="8"/>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P57" t="str">
        <f>TEXT(E57,"0000")&amp;" wrt "&amp;TEXT(E$70,"0000")&amp;" via "&amp;TEXT(D$79,"0000")</f>
        <v>USN9 wrt BP21 via BP25</v>
      </c>
      <c r="CQ57" s="1">
        <f>BM57</f>
        <v>2022.013698630137</v>
      </c>
      <c r="CR57" s="20"/>
      <c r="CS57" s="20"/>
      <c r="CT57" s="20"/>
      <c r="CU57" s="20"/>
      <c r="CV57" s="20"/>
      <c r="CW57" s="20"/>
      <c r="CX57" s="20"/>
      <c r="CY57" s="20"/>
      <c r="CZ57" s="20"/>
      <c r="DA57" s="20"/>
      <c r="DB57" s="20"/>
      <c r="DC57" s="20"/>
      <c r="DD57" s="23"/>
      <c r="DE57" s="20"/>
      <c r="DF57" s="20">
        <f>2.545*CR57-1.545*CS57+BN57-AK57-DE57</f>
        <v>0</v>
      </c>
      <c r="DG57" s="20"/>
      <c r="DH57" s="20"/>
      <c r="DI57" s="20"/>
      <c r="DJ57" s="20"/>
    </row>
    <row r="58" spans="1:110" ht="15">
      <c r="A58" s="15"/>
      <c r="B58" s="10"/>
      <c r="C58" s="10"/>
      <c r="D58" s="10"/>
      <c r="E58" s="10"/>
      <c r="F58" s="10"/>
      <c r="G58" s="15"/>
      <c r="H58" s="15"/>
      <c r="I58" s="18"/>
      <c r="J58" s="16"/>
      <c r="K58" s="18"/>
      <c r="L58" s="16"/>
      <c r="M58" s="18"/>
      <c r="N58" s="16"/>
      <c r="O58" s="18"/>
      <c r="P58" s="16"/>
      <c r="Q58" s="18"/>
      <c r="R58" s="16"/>
      <c r="S58" s="18"/>
      <c r="T58" s="16"/>
      <c r="U58" s="18"/>
      <c r="V58" s="16"/>
      <c r="W58" s="18"/>
      <c r="X58" s="16"/>
      <c r="Y58" s="18"/>
      <c r="Z58" s="16"/>
      <c r="AA58" s="18"/>
      <c r="AB58" s="16"/>
      <c r="AC58" s="18"/>
      <c r="AD58" s="16"/>
      <c r="AE58" s="18"/>
      <c r="AF58" s="16"/>
      <c r="AG58" s="15"/>
      <c r="AH58" s="15"/>
      <c r="AI58" s="15"/>
      <c r="AJ58" s="3"/>
      <c r="AK58" s="3"/>
      <c r="AL58" s="3"/>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15"/>
      <c r="BL58" s="15"/>
      <c r="BM58" s="16"/>
      <c r="BN58" s="8"/>
      <c r="BO58" s="8"/>
      <c r="BP58" s="8"/>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Q58" s="1"/>
      <c r="CR58" s="20"/>
      <c r="CS58" s="20"/>
      <c r="CT58" s="20"/>
      <c r="CU58" s="20"/>
      <c r="CV58" s="20"/>
      <c r="CW58" s="20"/>
      <c r="CX58" s="20"/>
      <c r="CY58" s="20"/>
      <c r="CZ58" s="20"/>
      <c r="DA58" s="20"/>
      <c r="DB58" s="20"/>
      <c r="DC58" s="20"/>
      <c r="DD58" s="23"/>
      <c r="DE58" s="20"/>
      <c r="DF58" s="20"/>
    </row>
    <row r="59" spans="1:110" ht="15">
      <c r="A59" t="s">
        <v>41</v>
      </c>
      <c r="I59" s="1"/>
      <c r="J59" s="1"/>
      <c r="K59" s="1"/>
      <c r="L59" s="1"/>
      <c r="M59" s="1"/>
      <c r="N59" s="1"/>
      <c r="O59" s="1"/>
      <c r="P59" s="1"/>
      <c r="Q59" s="1"/>
      <c r="R59" s="1"/>
      <c r="S59" s="1"/>
      <c r="T59" s="1"/>
      <c r="U59" s="1"/>
      <c r="V59" s="1"/>
      <c r="W59" s="1"/>
      <c r="X59" s="1"/>
      <c r="Y59" s="1"/>
      <c r="Z59" s="1"/>
      <c r="AA59" s="1"/>
      <c r="AB59" s="1"/>
      <c r="AC59" s="20"/>
      <c r="AD59" s="1"/>
      <c r="AE59" s="1"/>
      <c r="AF59" s="1"/>
      <c r="AJ59" s="1"/>
      <c r="AK59" s="1"/>
      <c r="AM59" s="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15"/>
      <c r="BL59" s="15"/>
      <c r="BM59" s="16"/>
      <c r="BN59" s="24"/>
      <c r="BO59" s="24"/>
      <c r="BP59" s="24"/>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Q59" s="1"/>
      <c r="CR59" s="20"/>
      <c r="CS59" s="20"/>
      <c r="CT59" s="20"/>
      <c r="CU59" s="20"/>
      <c r="CV59" s="20"/>
      <c r="CW59" s="20"/>
      <c r="CX59" s="20"/>
      <c r="CY59" s="20"/>
      <c r="CZ59" s="20"/>
      <c r="DA59" s="20"/>
      <c r="DB59" s="20"/>
      <c r="DC59" s="20"/>
      <c r="DD59" s="23"/>
      <c r="DE59" s="20"/>
      <c r="DF59" s="20"/>
    </row>
    <row r="60" spans="6:110" ht="15">
      <c r="F60" t="s">
        <v>39</v>
      </c>
      <c r="I60" s="1"/>
      <c r="J60" s="1"/>
      <c r="K60" s="1"/>
      <c r="L60" s="1"/>
      <c r="M60" s="1"/>
      <c r="N60" s="1"/>
      <c r="O60" s="1"/>
      <c r="P60" s="1"/>
      <c r="Q60" s="1"/>
      <c r="R60" s="1"/>
      <c r="S60" s="1"/>
      <c r="T60" s="1"/>
      <c r="U60" s="1"/>
      <c r="V60" s="1"/>
      <c r="W60" s="1"/>
      <c r="X60" s="1"/>
      <c r="Y60" s="1"/>
      <c r="Z60" s="1"/>
      <c r="AA60" s="1"/>
      <c r="AB60" s="1"/>
      <c r="AC60" s="1"/>
      <c r="AD60" s="1"/>
      <c r="AE60" s="1"/>
      <c r="AF60" s="1"/>
      <c r="AH60" t="s">
        <v>33</v>
      </c>
      <c r="AJ60" s="1"/>
      <c r="AK60" s="1"/>
      <c r="AM60" s="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15"/>
      <c r="BL60" s="15"/>
      <c r="BM60" s="16"/>
      <c r="BN60" s="24"/>
      <c r="BO60" s="24"/>
      <c r="BP60" s="24"/>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Q60" s="1"/>
      <c r="CR60" s="20"/>
      <c r="CS60" s="20"/>
      <c r="CT60" s="20"/>
      <c r="CU60" s="20"/>
      <c r="CV60" s="20"/>
      <c r="CW60" s="20"/>
      <c r="CX60" s="20"/>
      <c r="CY60" s="20"/>
      <c r="CZ60" s="20"/>
      <c r="DA60" s="20"/>
      <c r="DB60" s="20"/>
      <c r="DC60" s="20"/>
      <c r="DD60" s="23"/>
      <c r="DE60" s="20"/>
      <c r="DF60" s="20"/>
    </row>
    <row r="61" spans="1:110" ht="15">
      <c r="A61" s="15" t="s">
        <v>144</v>
      </c>
      <c r="B61" s="26"/>
      <c r="C61" s="26"/>
      <c r="D61" s="26"/>
      <c r="E61" s="26"/>
      <c r="F61" s="26"/>
      <c r="G61" s="15"/>
      <c r="H61" s="15"/>
      <c r="I61" s="25"/>
      <c r="J61" s="24"/>
      <c r="K61" s="25"/>
      <c r="L61" s="16"/>
      <c r="M61" s="25"/>
      <c r="N61" s="16"/>
      <c r="O61" s="16"/>
      <c r="P61" s="16"/>
      <c r="Q61" s="16"/>
      <c r="R61" s="16"/>
      <c r="S61" s="16"/>
      <c r="T61" s="16"/>
      <c r="U61" s="16"/>
      <c r="V61" s="16"/>
      <c r="W61" s="16"/>
      <c r="X61" s="16"/>
      <c r="Y61" s="16"/>
      <c r="Z61" s="16"/>
      <c r="AA61" s="16"/>
      <c r="AB61" s="16"/>
      <c r="AC61" s="16"/>
      <c r="AD61" s="16"/>
      <c r="AE61" s="16"/>
      <c r="AF61" s="16"/>
      <c r="AG61" s="15"/>
      <c r="AH61" s="15"/>
      <c r="AI61" s="15"/>
      <c r="AJ61" s="24"/>
      <c r="AK61" s="24"/>
      <c r="AL61" s="24"/>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15"/>
      <c r="BL61" s="15"/>
      <c r="BM61" s="16"/>
      <c r="BN61" s="24"/>
      <c r="BO61" s="24"/>
      <c r="BP61" s="24"/>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Q61" s="1"/>
      <c r="CR61" s="20"/>
      <c r="CS61" s="20"/>
      <c r="CT61" s="20"/>
      <c r="CU61" s="20"/>
      <c r="CV61" s="20"/>
      <c r="CW61" s="20"/>
      <c r="CX61" s="20"/>
      <c r="CY61" s="20"/>
      <c r="CZ61" s="20"/>
      <c r="DA61" s="20"/>
      <c r="DB61" s="20"/>
      <c r="DC61" s="20"/>
      <c r="DD61" s="23"/>
      <c r="DE61" s="20"/>
      <c r="DF61" s="20"/>
    </row>
    <row r="62" spans="2:92" ht="15">
      <c r="B62" s="10" t="s">
        <v>19</v>
      </c>
      <c r="C62" s="10" t="s">
        <v>20</v>
      </c>
      <c r="D62" s="10" t="s">
        <v>27</v>
      </c>
      <c r="E62" s="10" t="s">
        <v>28</v>
      </c>
      <c r="F62" s="10" t="s">
        <v>9</v>
      </c>
      <c r="G62" t="s">
        <v>1</v>
      </c>
      <c r="H62" t="s">
        <v>0</v>
      </c>
      <c r="I62" s="6" t="s">
        <v>167</v>
      </c>
      <c r="J62" t="s">
        <v>10</v>
      </c>
      <c r="K62" s="6" t="s">
        <v>168</v>
      </c>
      <c r="L62" t="s">
        <v>10</v>
      </c>
      <c r="M62" s="6" t="s">
        <v>169</v>
      </c>
      <c r="N62" t="s">
        <v>10</v>
      </c>
      <c r="O62" s="6" t="s">
        <v>170</v>
      </c>
      <c r="P62" t="s">
        <v>10</v>
      </c>
      <c r="Q62" s="6" t="s">
        <v>171</v>
      </c>
      <c r="R62" t="s">
        <v>10</v>
      </c>
      <c r="S62" s="6" t="s">
        <v>172</v>
      </c>
      <c r="T62" t="s">
        <v>10</v>
      </c>
      <c r="U62" s="6" t="s">
        <v>173</v>
      </c>
      <c r="V62" t="s">
        <v>10</v>
      </c>
      <c r="W62" s="6" t="s">
        <v>174</v>
      </c>
      <c r="X62" t="s">
        <v>10</v>
      </c>
      <c r="Y62" s="6" t="s">
        <v>175</v>
      </c>
      <c r="Z62" t="s">
        <v>10</v>
      </c>
      <c r="AA62" s="6" t="s">
        <v>176</v>
      </c>
      <c r="AB62" t="s">
        <v>10</v>
      </c>
      <c r="AC62" s="6" t="s">
        <v>177</v>
      </c>
      <c r="AD62" t="s">
        <v>10</v>
      </c>
      <c r="AE62" s="6" t="s">
        <v>178</v>
      </c>
      <c r="AF62" t="s">
        <v>10</v>
      </c>
      <c r="AH62" t="s">
        <v>0</v>
      </c>
      <c r="AI62" t="s">
        <v>1</v>
      </c>
      <c r="AJ62" s="2" t="s">
        <v>3</v>
      </c>
      <c r="AK62" s="2" t="s">
        <v>69</v>
      </c>
      <c r="AL62" s="2" t="s">
        <v>16</v>
      </c>
      <c r="AM62" t="s">
        <v>67</v>
      </c>
      <c r="AO62" t="s">
        <v>68</v>
      </c>
      <c r="AQ62" t="s">
        <v>70</v>
      </c>
      <c r="AS62" t="s">
        <v>96</v>
      </c>
      <c r="AU62" t="s">
        <v>109</v>
      </c>
      <c r="AW62" t="s">
        <v>129</v>
      </c>
      <c r="AY62" t="s">
        <v>147</v>
      </c>
      <c r="BA62" t="s">
        <v>148</v>
      </c>
      <c r="BC62" t="s">
        <v>117</v>
      </c>
      <c r="BE62" t="s">
        <v>118</v>
      </c>
      <c r="BG62" t="s">
        <v>179</v>
      </c>
      <c r="BI62" t="s">
        <v>180</v>
      </c>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row>
    <row r="63" spans="1:92" ht="1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t="s">
        <v>2</v>
      </c>
      <c r="AN63" s="13" t="s">
        <v>5</v>
      </c>
      <c r="AO63" s="13" t="s">
        <v>2</v>
      </c>
      <c r="AP63" s="13" t="s">
        <v>5</v>
      </c>
      <c r="AQ63" s="13" t="s">
        <v>2</v>
      </c>
      <c r="AR63" s="13" t="s">
        <v>5</v>
      </c>
      <c r="AS63" s="13" t="s">
        <v>2</v>
      </c>
      <c r="AT63" s="13" t="s">
        <v>5</v>
      </c>
      <c r="AU63" s="13" t="s">
        <v>2</v>
      </c>
      <c r="AV63" s="13" t="s">
        <v>5</v>
      </c>
      <c r="AW63" s="13" t="s">
        <v>2</v>
      </c>
      <c r="AX63" s="13" t="s">
        <v>5</v>
      </c>
      <c r="AY63" s="13"/>
      <c r="AZ63" s="13"/>
      <c r="BA63" s="13"/>
      <c r="BB63" s="13"/>
      <c r="BC63" s="13"/>
      <c r="BD63" s="13"/>
      <c r="BE63" s="13"/>
      <c r="BF63" s="13"/>
      <c r="BG63" s="13" t="s">
        <v>2</v>
      </c>
      <c r="BH63" s="13" t="s">
        <v>5</v>
      </c>
      <c r="BI63" s="13" t="s">
        <v>2</v>
      </c>
      <c r="BJ63" s="13" t="s">
        <v>5</v>
      </c>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row>
    <row r="64" spans="1:92" ht="15">
      <c r="A64" s="15"/>
      <c r="B64" s="10">
        <v>59440</v>
      </c>
      <c r="C64" s="10">
        <v>59449</v>
      </c>
      <c r="D64" s="9" t="s">
        <v>65</v>
      </c>
      <c r="E64" s="9" t="s">
        <v>112</v>
      </c>
      <c r="F64" s="9" t="s">
        <v>11</v>
      </c>
      <c r="G64" s="15" t="str">
        <f>TEXT(B64,"00000")&amp;"-"&amp;TEXT(C64,"00000")</f>
        <v>59440-59449</v>
      </c>
      <c r="H64" s="15" t="str">
        <f>TEXT(D64,"0000")&amp;"-"&amp;TEXT(E64,"0000")</f>
        <v>BP1J-BP21</v>
      </c>
      <c r="I64" s="18">
        <v>-90.5</v>
      </c>
      <c r="J64" s="16">
        <v>0.1</v>
      </c>
      <c r="K64" s="18">
        <v>-89.63</v>
      </c>
      <c r="L64" s="16">
        <v>0.1</v>
      </c>
      <c r="M64" s="18">
        <v>-91.32</v>
      </c>
      <c r="N64" s="16">
        <v>0.1</v>
      </c>
      <c r="O64" s="18">
        <v>-90.51</v>
      </c>
      <c r="P64" s="16">
        <v>0.1</v>
      </c>
      <c r="Q64" s="18">
        <v>-91.9</v>
      </c>
      <c r="R64" s="16">
        <v>0.1</v>
      </c>
      <c r="S64" s="18">
        <v>-82.13</v>
      </c>
      <c r="T64" s="16">
        <v>0.1</v>
      </c>
      <c r="U64" s="21">
        <v>-77.92</v>
      </c>
      <c r="V64" s="16">
        <v>0.5</v>
      </c>
      <c r="W64" s="21">
        <v>-79.99</v>
      </c>
      <c r="X64" s="16">
        <v>0.2</v>
      </c>
      <c r="Y64" s="21"/>
      <c r="Z64" s="16"/>
      <c r="AA64" s="21"/>
      <c r="AB64" s="16"/>
      <c r="AC64" s="16"/>
      <c r="AD64" s="16"/>
      <c r="AE64" s="16"/>
      <c r="AF64" s="16"/>
      <c r="AG64" s="15"/>
      <c r="AH64" s="15" t="str">
        <f>H64</f>
        <v>BP1J-BP21</v>
      </c>
      <c r="AI64" s="15" t="str">
        <f>TEXT(B64,"00000")&amp;"-"&amp;TEXT(C64,"00000")</f>
        <v>59440-59449</v>
      </c>
      <c r="AJ64" s="3">
        <v>194.46</v>
      </c>
      <c r="AK64" s="3">
        <v>43.3</v>
      </c>
      <c r="AL64" s="2"/>
      <c r="AM64" s="21">
        <f>I64</f>
        <v>-90.5</v>
      </c>
      <c r="AN64" s="21">
        <f>AM64+$AJ64-$AK64</f>
        <v>60.66000000000001</v>
      </c>
      <c r="AO64" s="21">
        <f>K64</f>
        <v>-89.63</v>
      </c>
      <c r="AP64" s="21">
        <f>AO64+$AJ64-$AK64</f>
        <v>61.530000000000015</v>
      </c>
      <c r="AQ64" s="21">
        <f>M64</f>
        <v>-91.32</v>
      </c>
      <c r="AR64" s="21">
        <f>AQ64+$AJ64-$AK64</f>
        <v>59.84000000000002</v>
      </c>
      <c r="AS64" s="21">
        <f>O64</f>
        <v>-90.51</v>
      </c>
      <c r="AT64" s="21">
        <f>AS64+$AJ64-$AK64</f>
        <v>60.650000000000006</v>
      </c>
      <c r="AU64" s="21">
        <f>Q64</f>
        <v>-91.9</v>
      </c>
      <c r="AV64" s="21">
        <f>AU64+$AJ64-$AK64</f>
        <v>59.260000000000005</v>
      </c>
      <c r="AW64" s="21">
        <f>S64</f>
        <v>-82.13</v>
      </c>
      <c r="AX64" s="21">
        <f>AW64+$AJ64-$AK64</f>
        <v>69.03000000000002</v>
      </c>
      <c r="AY64" s="21">
        <f>U64</f>
        <v>-77.92</v>
      </c>
      <c r="AZ64" s="21">
        <f>AY64+$AJ64-$AK64</f>
        <v>73.24000000000001</v>
      </c>
      <c r="BA64" s="21">
        <f>W64</f>
        <v>-79.99</v>
      </c>
      <c r="BB64" s="21">
        <f>BA64+$AJ64-$AK64</f>
        <v>71.17000000000002</v>
      </c>
      <c r="BC64" s="21"/>
      <c r="BD64" s="21"/>
      <c r="BE64" s="21"/>
      <c r="BF64" s="21"/>
      <c r="BG64" s="21"/>
      <c r="BH64" s="21"/>
      <c r="BI64" s="21"/>
      <c r="BJ64" s="2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row>
    <row r="65" spans="1:92" ht="15">
      <c r="A65" s="15"/>
      <c r="B65" s="10">
        <v>59663</v>
      </c>
      <c r="C65" s="10">
        <v>59667</v>
      </c>
      <c r="D65" s="9" t="s">
        <v>65</v>
      </c>
      <c r="E65" s="9" t="s">
        <v>112</v>
      </c>
      <c r="F65" s="9" t="s">
        <v>11</v>
      </c>
      <c r="G65" s="15" t="str">
        <f>TEXT(B65,"00000")&amp;"-"&amp;TEXT(C65,"00000")</f>
        <v>59663-59667</v>
      </c>
      <c r="H65" s="15" t="str">
        <f>TEXT(D65,"0000")&amp;"-"&amp;TEXT(E65,"0000")</f>
        <v>BP1J-BP21</v>
      </c>
      <c r="I65" s="18">
        <v>-90.72</v>
      </c>
      <c r="J65" s="16">
        <v>0.1</v>
      </c>
      <c r="K65" s="18">
        <v>-89.81</v>
      </c>
      <c r="L65" s="16">
        <v>0.1</v>
      </c>
      <c r="M65" s="18">
        <v>-91.49</v>
      </c>
      <c r="N65" s="16">
        <v>0.1</v>
      </c>
      <c r="O65" s="18">
        <v>-90.61</v>
      </c>
      <c r="P65" s="16">
        <v>0.1</v>
      </c>
      <c r="Q65" s="18">
        <v>-92.1</v>
      </c>
      <c r="R65" s="16">
        <v>0.1</v>
      </c>
      <c r="S65" s="18">
        <v>-82.23</v>
      </c>
      <c r="T65" s="16">
        <v>0.1</v>
      </c>
      <c r="U65" s="21">
        <v>-78.03</v>
      </c>
      <c r="V65" s="16">
        <v>0.5</v>
      </c>
      <c r="W65" s="21">
        <v>-80.03</v>
      </c>
      <c r="X65" s="16">
        <v>0.2</v>
      </c>
      <c r="Y65" s="21"/>
      <c r="Z65" s="16"/>
      <c r="AA65" s="21"/>
      <c r="AB65" s="16"/>
      <c r="AC65" s="16"/>
      <c r="AD65" s="16"/>
      <c r="AE65" s="16"/>
      <c r="AF65" s="16"/>
      <c r="AG65" s="15"/>
      <c r="AH65" s="15" t="str">
        <f>H65</f>
        <v>BP1J-BP21</v>
      </c>
      <c r="AI65" s="15" t="str">
        <f>TEXT(B65,"00000")&amp;"-"&amp;TEXT(C65,"00000")</f>
        <v>59663-59667</v>
      </c>
      <c r="AJ65" s="3">
        <v>194.38</v>
      </c>
      <c r="AK65" s="3">
        <v>43.29</v>
      </c>
      <c r="AL65" s="2"/>
      <c r="AM65" s="21">
        <f>I65</f>
        <v>-90.72</v>
      </c>
      <c r="AN65" s="21">
        <f>AM65+$AJ65-$AK65</f>
        <v>60.37</v>
      </c>
      <c r="AO65" s="21">
        <f>K65</f>
        <v>-89.81</v>
      </c>
      <c r="AP65" s="21">
        <f>AO65+$AJ65-$AK65</f>
        <v>61.279999999999994</v>
      </c>
      <c r="AQ65" s="21">
        <f>M65</f>
        <v>-91.49</v>
      </c>
      <c r="AR65" s="21">
        <f>AQ65+$AJ65-$AK65</f>
        <v>59.6</v>
      </c>
      <c r="AS65" s="21">
        <f>O65</f>
        <v>-90.61</v>
      </c>
      <c r="AT65" s="21">
        <f>AS65+$AJ65-$AK65</f>
        <v>60.48</v>
      </c>
      <c r="AU65" s="21">
        <f>Q65</f>
        <v>-92.1</v>
      </c>
      <c r="AV65" s="21">
        <f>AU65+$AJ65-$AK65</f>
        <v>58.99</v>
      </c>
      <c r="AW65" s="21">
        <f>S65</f>
        <v>-82.23</v>
      </c>
      <c r="AX65" s="21">
        <f>AW65+$AJ65-$AK65</f>
        <v>68.85999999999999</v>
      </c>
      <c r="AY65" s="21">
        <f>U65</f>
        <v>-78.03</v>
      </c>
      <c r="AZ65" s="21">
        <f>AY65+$AJ65-$AK65</f>
        <v>73.06</v>
      </c>
      <c r="BA65" s="21">
        <f>W65</f>
        <v>-80.03</v>
      </c>
      <c r="BB65" s="21">
        <f>BA65+$AJ65-$AK65</f>
        <v>71.06</v>
      </c>
      <c r="BC65" s="21"/>
      <c r="BD65" s="21"/>
      <c r="BE65" s="21"/>
      <c r="BF65" s="21"/>
      <c r="BG65" s="21"/>
      <c r="BH65" s="21"/>
      <c r="BI65" s="21"/>
      <c r="BJ65" s="2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row>
    <row r="66" spans="1:92" ht="15">
      <c r="A66" s="15"/>
      <c r="B66" s="10"/>
      <c r="C66" s="10"/>
      <c r="D66" s="9"/>
      <c r="E66" s="9"/>
      <c r="F66" s="9"/>
      <c r="G66" s="15"/>
      <c r="H66" s="15"/>
      <c r="I66" s="18"/>
      <c r="J66" s="16"/>
      <c r="K66" s="18"/>
      <c r="L66" s="16"/>
      <c r="M66" s="18"/>
      <c r="N66" s="16"/>
      <c r="O66" s="18"/>
      <c r="P66" s="16"/>
      <c r="Q66" s="18"/>
      <c r="R66" s="16"/>
      <c r="S66" s="18"/>
      <c r="T66" s="16"/>
      <c r="U66" s="21"/>
      <c r="V66" s="16"/>
      <c r="W66" s="21"/>
      <c r="X66" s="16"/>
      <c r="Y66" s="21"/>
      <c r="Z66" s="16"/>
      <c r="AA66" s="21"/>
      <c r="AB66" s="16"/>
      <c r="AC66" s="16"/>
      <c r="AD66" s="16"/>
      <c r="AE66" s="16"/>
      <c r="AF66" s="16"/>
      <c r="AG66" s="15"/>
      <c r="AH66" s="15"/>
      <c r="AI66" s="15"/>
      <c r="AJ66" s="3"/>
      <c r="AK66" s="3"/>
      <c r="AL66" s="2"/>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row>
    <row r="67" spans="1:92" ht="15">
      <c r="A67" s="15"/>
      <c r="B67" s="10"/>
      <c r="C67" s="10"/>
      <c r="D67" s="9"/>
      <c r="E67" s="9"/>
      <c r="F67" s="9"/>
      <c r="G67" s="15"/>
      <c r="H67" s="15"/>
      <c r="I67" s="18"/>
      <c r="J67" s="16"/>
      <c r="K67" s="18"/>
      <c r="L67" s="16"/>
      <c r="M67" s="18"/>
      <c r="N67" s="16"/>
      <c r="O67" s="18"/>
      <c r="P67" s="16"/>
      <c r="Q67" s="18"/>
      <c r="R67" s="16"/>
      <c r="S67" s="18"/>
      <c r="T67" s="16"/>
      <c r="U67" s="21"/>
      <c r="V67" s="16"/>
      <c r="W67" s="21"/>
      <c r="X67" s="16"/>
      <c r="Y67" s="21"/>
      <c r="Z67" s="16"/>
      <c r="AA67" s="21"/>
      <c r="AB67" s="16"/>
      <c r="AC67" s="16"/>
      <c r="AD67" s="16"/>
      <c r="AE67" s="16"/>
      <c r="AF67" s="16"/>
      <c r="AG67" s="15"/>
      <c r="AH67" s="15"/>
      <c r="AI67" s="15"/>
      <c r="AJ67" s="3"/>
      <c r="AK67" s="3"/>
      <c r="AL67" s="2"/>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row>
    <row r="68" spans="1:92" ht="15">
      <c r="A68" s="13"/>
      <c r="B68" s="13"/>
      <c r="C68" s="13"/>
      <c r="D68" s="13"/>
      <c r="E68" s="13"/>
      <c r="F68" s="13"/>
      <c r="G68" s="13"/>
      <c r="H68" s="13"/>
      <c r="I68" s="17"/>
      <c r="J68" s="14"/>
      <c r="K68" s="17"/>
      <c r="L68" s="14"/>
      <c r="M68" s="17"/>
      <c r="N68" s="14"/>
      <c r="O68" s="14"/>
      <c r="P68" s="14"/>
      <c r="Q68" s="14"/>
      <c r="R68" s="14"/>
      <c r="S68" s="14"/>
      <c r="T68" s="14"/>
      <c r="U68" s="17"/>
      <c r="V68" s="14"/>
      <c r="W68" s="17"/>
      <c r="X68" s="14"/>
      <c r="Y68" s="17"/>
      <c r="Z68" s="14"/>
      <c r="AA68" s="17"/>
      <c r="AB68" s="14"/>
      <c r="AC68" s="14"/>
      <c r="AD68" s="14"/>
      <c r="AE68" s="14"/>
      <c r="AF68" s="14"/>
      <c r="AG68" s="13"/>
      <c r="AH68" s="13"/>
      <c r="AI68" s="13"/>
      <c r="AJ68" s="14"/>
      <c r="AK68" s="14"/>
      <c r="AL68" s="13"/>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row>
    <row r="69" spans="1:92" ht="15">
      <c r="A69" t="s">
        <v>35</v>
      </c>
      <c r="B69" s="11"/>
      <c r="C69" s="11"/>
      <c r="D69" s="11"/>
      <c r="E69" s="11"/>
      <c r="F69" s="11"/>
      <c r="G69" s="11"/>
      <c r="H69" s="11"/>
      <c r="I69" s="19"/>
      <c r="J69" s="12"/>
      <c r="K69" s="19"/>
      <c r="L69" s="12"/>
      <c r="M69" s="19"/>
      <c r="N69" s="12"/>
      <c r="O69" s="12"/>
      <c r="P69" s="12"/>
      <c r="Q69" s="12"/>
      <c r="R69" s="12"/>
      <c r="S69" s="12"/>
      <c r="T69" s="12"/>
      <c r="U69" s="19"/>
      <c r="V69" s="12"/>
      <c r="W69" s="19"/>
      <c r="X69" s="12"/>
      <c r="Y69" s="19"/>
      <c r="Z69" s="12"/>
      <c r="AA69" s="19"/>
      <c r="AB69" s="12"/>
      <c r="AC69" s="12"/>
      <c r="AD69" s="12"/>
      <c r="AE69" s="12"/>
      <c r="AF69" s="12"/>
      <c r="AG69" s="11"/>
      <c r="AH69" s="11"/>
      <c r="AI69" s="11"/>
      <c r="AJ69" t="s">
        <v>25</v>
      </c>
      <c r="AK69" s="12"/>
      <c r="AM69" s="20"/>
      <c r="AN69" s="20">
        <f>MAX(AN64:AN67)-MIN(AN64:AN67)</f>
        <v>0.29000000000001336</v>
      </c>
      <c r="AO69" s="20"/>
      <c r="AP69" s="20">
        <f>MAX(AP64:AP67)-MIN(AP64:AP67)</f>
        <v>0.2500000000000213</v>
      </c>
      <c r="AQ69" s="20"/>
      <c r="AR69" s="20">
        <f>MAX(AR64:AR67)-MIN(AR64:AR67)</f>
        <v>0.2400000000000162</v>
      </c>
      <c r="AS69" s="20"/>
      <c r="AT69" s="20">
        <f>MAX(AT64:AT67)-MIN(AT64:AT67)</f>
        <v>0.1700000000000088</v>
      </c>
      <c r="AU69" s="20"/>
      <c r="AV69" s="20">
        <f>MAX(AV64:AV67)-MIN(AV64:AV67)</f>
        <v>0.2700000000000031</v>
      </c>
      <c r="AW69" s="20"/>
      <c r="AX69" s="20">
        <f>MAX(AX64:AX67)-MIN(AX64:AX67)</f>
        <v>0.17000000000003013</v>
      </c>
      <c r="AY69" s="20"/>
      <c r="AZ69" s="20">
        <f>MAX(AZ64:AZ67)-MIN(AZ64:AZ67)</f>
        <v>0.18000000000000682</v>
      </c>
      <c r="BA69" s="20"/>
      <c r="BB69" s="20">
        <f>MAX(BB64:BB67)-MIN(BB64:BB67)</f>
        <v>0.11000000000001364</v>
      </c>
      <c r="BC69" s="20"/>
      <c r="BD69" s="20"/>
      <c r="BE69" s="20"/>
      <c r="BF69" s="20"/>
      <c r="BG69" s="20"/>
      <c r="BH69" s="20"/>
      <c r="BI69" s="20"/>
      <c r="BJ69" s="20"/>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row>
    <row r="70" spans="2:92" ht="15">
      <c r="B70" s="11"/>
      <c r="C70" s="11"/>
      <c r="D70" s="9" t="s">
        <v>65</v>
      </c>
      <c r="E70" s="9" t="s">
        <v>112</v>
      </c>
      <c r="F70" s="9" t="s">
        <v>11</v>
      </c>
      <c r="I70" s="18"/>
      <c r="J70" s="1"/>
      <c r="K70" s="18"/>
      <c r="L70" s="1"/>
      <c r="M70" s="18"/>
      <c r="N70" s="1"/>
      <c r="O70" s="18"/>
      <c r="P70" s="1"/>
      <c r="Q70" s="18"/>
      <c r="R70" s="1"/>
      <c r="S70" s="18"/>
      <c r="T70" s="1"/>
      <c r="U70" s="20"/>
      <c r="V70" s="1"/>
      <c r="W70" s="20"/>
      <c r="X70" s="1"/>
      <c r="Y70" s="20"/>
      <c r="Z70" s="1"/>
      <c r="AA70" s="20"/>
      <c r="AB70" s="1"/>
      <c r="AC70" s="1"/>
      <c r="AD70" s="1"/>
      <c r="AE70" s="1"/>
      <c r="AF70" s="1"/>
      <c r="AH70" t="str">
        <f>TEXT(D70,"0000")&amp;"-"&amp;TEXT(E70,"0000")</f>
        <v>BP1J-BP21</v>
      </c>
      <c r="AJ70" t="s">
        <v>45</v>
      </c>
      <c r="AK70" s="1"/>
      <c r="AM70" s="20"/>
      <c r="AN70" s="20">
        <f>AVERAGE(AN63:AN66)</f>
        <v>60.515</v>
      </c>
      <c r="AO70" s="20"/>
      <c r="AP70" s="20">
        <f>AVERAGE(AP63:AP66)</f>
        <v>61.405</v>
      </c>
      <c r="AQ70" s="20"/>
      <c r="AR70" s="20">
        <f>AVERAGE(AR63:AR66)</f>
        <v>59.72000000000001</v>
      </c>
      <c r="AS70" s="20"/>
      <c r="AT70" s="20">
        <f>AVERAGE(AT63:AT66)</f>
        <v>60.565</v>
      </c>
      <c r="AU70" s="20"/>
      <c r="AV70" s="20">
        <f>AVERAGE(AV63:AV66)</f>
        <v>59.125</v>
      </c>
      <c r="AW70" s="20"/>
      <c r="AX70" s="20">
        <f>AVERAGE(AX63:AX66)</f>
        <v>68.945</v>
      </c>
      <c r="AY70" s="20"/>
      <c r="AZ70" s="20">
        <f>AVERAGE(AZ63:AZ66)</f>
        <v>73.15</v>
      </c>
      <c r="BA70" s="20"/>
      <c r="BB70" s="20">
        <f>AVERAGE(BB63:BB66)</f>
        <v>71.11500000000001</v>
      </c>
      <c r="BC70" s="20"/>
      <c r="BD70" s="20"/>
      <c r="BE70" s="20"/>
      <c r="BF70" s="20"/>
      <c r="BG70" s="20"/>
      <c r="BH70" s="20"/>
      <c r="BI70" s="20"/>
      <c r="BJ70" s="20"/>
      <c r="BM70" s="20"/>
      <c r="BN70" s="20"/>
      <c r="BO70" s="20"/>
      <c r="BP70" s="20"/>
      <c r="BQ70" s="20"/>
      <c r="BR70" s="1"/>
      <c r="BS70" s="1"/>
      <c r="BT70" s="1"/>
      <c r="BU70" s="1"/>
      <c r="BV70" s="1"/>
      <c r="BW70" s="1"/>
      <c r="BX70" s="1"/>
      <c r="BY70" s="1"/>
      <c r="BZ70" s="1"/>
      <c r="CA70" s="1"/>
      <c r="CB70" s="1"/>
      <c r="CC70" s="1"/>
      <c r="CD70" s="1"/>
      <c r="CE70" s="1"/>
      <c r="CF70" s="1"/>
      <c r="CG70" s="1"/>
      <c r="CH70" s="1"/>
      <c r="CI70" s="1"/>
      <c r="CJ70" s="1"/>
      <c r="CK70" s="1"/>
      <c r="CL70" s="1"/>
      <c r="CM70" s="1"/>
      <c r="CN70" s="1"/>
    </row>
    <row r="71" spans="2:92" ht="15">
      <c r="B71" s="11"/>
      <c r="C71" s="11"/>
      <c r="D71" s="9"/>
      <c r="E71" s="9"/>
      <c r="F71" s="9"/>
      <c r="I71" s="18"/>
      <c r="J71" s="1"/>
      <c r="K71" s="18"/>
      <c r="L71" s="1"/>
      <c r="M71" s="18"/>
      <c r="N71" s="1"/>
      <c r="O71" s="18"/>
      <c r="P71" s="1"/>
      <c r="Q71" s="18"/>
      <c r="R71" s="1"/>
      <c r="S71" s="18"/>
      <c r="T71" s="1"/>
      <c r="U71" s="20"/>
      <c r="V71" s="1"/>
      <c r="W71" s="20"/>
      <c r="X71" s="1"/>
      <c r="Y71" s="20"/>
      <c r="Z71" s="1"/>
      <c r="AA71" s="20"/>
      <c r="AB71" s="1"/>
      <c r="AC71" s="1"/>
      <c r="AD71" s="1"/>
      <c r="AE71" s="1"/>
      <c r="AF71" s="1"/>
      <c r="AJ71" t="s">
        <v>46</v>
      </c>
      <c r="AK71" s="1"/>
      <c r="AM71" s="20"/>
      <c r="AN71" s="20">
        <f>AVERAGE(AN64:AN67)</f>
        <v>60.515</v>
      </c>
      <c r="AO71" s="20"/>
      <c r="AP71" s="20">
        <f>AVERAGE(AP64:AP67)</f>
        <v>61.405</v>
      </c>
      <c r="AQ71" s="20"/>
      <c r="AR71" s="20">
        <f>AVERAGE(AR64:AR67)</f>
        <v>59.72000000000001</v>
      </c>
      <c r="AS71" s="20"/>
      <c r="AT71" s="20">
        <f>AVERAGE(AT64:AT67)</f>
        <v>60.565</v>
      </c>
      <c r="AU71" s="20"/>
      <c r="AV71" s="20">
        <f>AVERAGE(AV64:AV67)</f>
        <v>59.125</v>
      </c>
      <c r="AW71" s="20"/>
      <c r="AX71" s="20">
        <f>AVERAGE(AX64:AX67)</f>
        <v>68.945</v>
      </c>
      <c r="AY71" s="20"/>
      <c r="AZ71" s="20">
        <f>AVERAGE(AZ64:AZ67)</f>
        <v>73.15</v>
      </c>
      <c r="BA71" s="20"/>
      <c r="BB71" s="20">
        <f>AVERAGE(BB64:BB67)</f>
        <v>71.11500000000001</v>
      </c>
      <c r="BC71" s="20"/>
      <c r="BD71" s="20"/>
      <c r="BE71" s="20"/>
      <c r="BF71" s="20"/>
      <c r="BG71" s="20"/>
      <c r="BH71" s="20"/>
      <c r="BI71" s="20"/>
      <c r="BJ71" s="20"/>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row>
    <row r="72" spans="1:92" ht="15">
      <c r="A72" s="13"/>
      <c r="B72" s="13"/>
      <c r="C72" s="13"/>
      <c r="D72" s="13"/>
      <c r="E72" s="13"/>
      <c r="F72" s="13"/>
      <c r="G72" s="13"/>
      <c r="H72" s="13"/>
      <c r="I72" s="17"/>
      <c r="J72" s="14"/>
      <c r="K72" s="17"/>
      <c r="L72" s="14"/>
      <c r="M72" s="17"/>
      <c r="N72" s="14"/>
      <c r="O72" s="17"/>
      <c r="P72" s="14"/>
      <c r="Q72" s="17"/>
      <c r="R72" s="14"/>
      <c r="S72" s="17"/>
      <c r="T72" s="14"/>
      <c r="U72" s="17"/>
      <c r="V72" s="14"/>
      <c r="W72" s="17"/>
      <c r="X72" s="14"/>
      <c r="Y72" s="17"/>
      <c r="Z72" s="14"/>
      <c r="AA72" s="17"/>
      <c r="AB72" s="14"/>
      <c r="AC72" s="14"/>
      <c r="AD72" s="14"/>
      <c r="AE72" s="14"/>
      <c r="AF72" s="14"/>
      <c r="AG72" s="13"/>
      <c r="AH72" s="13"/>
      <c r="AI72" s="13"/>
      <c r="AJ72" s="14"/>
      <c r="AK72" s="14"/>
      <c r="AL72" s="13"/>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row>
    <row r="73" spans="1:92" ht="15">
      <c r="A73" s="15"/>
      <c r="B73" s="10">
        <v>59440</v>
      </c>
      <c r="C73" s="10">
        <v>59449</v>
      </c>
      <c r="D73" s="9" t="s">
        <v>111</v>
      </c>
      <c r="E73" s="9" t="s">
        <v>112</v>
      </c>
      <c r="F73" s="9" t="s">
        <v>11</v>
      </c>
      <c r="G73" s="15" t="str">
        <f>TEXT(B73,"00000")&amp;"-"&amp;TEXT(C73,"00000")</f>
        <v>59440-59449</v>
      </c>
      <c r="H73" s="15" t="str">
        <f>TEXT(D73,"0000")&amp;"-"&amp;TEXT(E73,"0000")</f>
        <v>BP25-BP21</v>
      </c>
      <c r="I73" s="18">
        <v>12.12</v>
      </c>
      <c r="J73" s="16">
        <v>0.1</v>
      </c>
      <c r="K73" s="18">
        <v>17.63</v>
      </c>
      <c r="L73" s="16">
        <v>0.1</v>
      </c>
      <c r="M73" s="18">
        <v>10.75</v>
      </c>
      <c r="N73" s="16">
        <v>0.1</v>
      </c>
      <c r="O73" s="18">
        <v>16.15</v>
      </c>
      <c r="P73" s="16">
        <v>0.1</v>
      </c>
      <c r="Q73" s="18">
        <v>10.35</v>
      </c>
      <c r="R73" s="16">
        <v>0.1</v>
      </c>
      <c r="S73" s="18">
        <v>16.3</v>
      </c>
      <c r="T73" s="16">
        <v>0.1</v>
      </c>
      <c r="U73" s="21">
        <v>14.22</v>
      </c>
      <c r="V73" s="16">
        <v>0.2</v>
      </c>
      <c r="W73" s="21">
        <v>19.61</v>
      </c>
      <c r="X73" s="16">
        <v>0.2</v>
      </c>
      <c r="Y73" s="21">
        <v>18.85</v>
      </c>
      <c r="Z73" s="16">
        <v>0.2</v>
      </c>
      <c r="AA73" s="21">
        <v>19.09</v>
      </c>
      <c r="AB73" s="16">
        <v>0.2</v>
      </c>
      <c r="AC73" s="21">
        <v>10.04</v>
      </c>
      <c r="AD73" s="16">
        <v>0.1</v>
      </c>
      <c r="AE73" s="21">
        <v>15.9</v>
      </c>
      <c r="AF73" s="16">
        <v>0.1</v>
      </c>
      <c r="AG73" s="15"/>
      <c r="AH73" s="15" t="str">
        <f>H73</f>
        <v>BP25-BP21</v>
      </c>
      <c r="AI73" s="15" t="str">
        <f>TEXT(B73,"00000")&amp;"-"&amp;TEXT(C73,"00000")</f>
        <v>59440-59449</v>
      </c>
      <c r="AJ73" s="3">
        <v>53.49</v>
      </c>
      <c r="AK73" s="3">
        <v>43.3</v>
      </c>
      <c r="AL73" s="2"/>
      <c r="AM73" s="21">
        <f>I73</f>
        <v>12.12</v>
      </c>
      <c r="AN73" s="21">
        <f>AM73+$AJ73-$AK73</f>
        <v>22.310000000000002</v>
      </c>
      <c r="AO73" s="21">
        <f>K73</f>
        <v>17.63</v>
      </c>
      <c r="AP73" s="21">
        <f>AO73+$AJ73-$AK73</f>
        <v>27.820000000000007</v>
      </c>
      <c r="AQ73" s="21">
        <f>M73</f>
        <v>10.75</v>
      </c>
      <c r="AR73" s="21">
        <f>AQ73+$AJ73-$AK73</f>
        <v>20.940000000000012</v>
      </c>
      <c r="AS73" s="21">
        <f>O73</f>
        <v>16.15</v>
      </c>
      <c r="AT73" s="21">
        <f>AS73+$AJ73-$AK73</f>
        <v>26.340000000000003</v>
      </c>
      <c r="AU73" s="21">
        <f>Q73</f>
        <v>10.35</v>
      </c>
      <c r="AV73" s="21">
        <f>AU73+$AJ73-$AK73</f>
        <v>20.540000000000006</v>
      </c>
      <c r="AW73" s="21">
        <f>S73</f>
        <v>16.3</v>
      </c>
      <c r="AX73" s="21">
        <f>AW73+$AJ73-$AK73</f>
        <v>26.49000000000001</v>
      </c>
      <c r="AY73" s="21">
        <f>U73</f>
        <v>14.22</v>
      </c>
      <c r="AZ73" s="21">
        <f>AY73+$AJ73-$AK73</f>
        <v>24.41000000000001</v>
      </c>
      <c r="BA73" s="21">
        <f>W73</f>
        <v>19.61</v>
      </c>
      <c r="BB73" s="21">
        <f>BA73+$AJ73-$AK73</f>
        <v>29.799999999999997</v>
      </c>
      <c r="BC73" s="21">
        <f>Y73</f>
        <v>18.85</v>
      </c>
      <c r="BD73" s="21">
        <f>BC73+$AJ73-$AK73</f>
        <v>29.040000000000006</v>
      </c>
      <c r="BE73" s="21">
        <f>AA73</f>
        <v>19.09</v>
      </c>
      <c r="BF73" s="21">
        <f>BE73+$AJ73-$AK73</f>
        <v>29.28</v>
      </c>
      <c r="BG73" s="21">
        <f>AC73</f>
        <v>10.04</v>
      </c>
      <c r="BH73" s="21">
        <f>BG73+$AJ73-$AK73</f>
        <v>20.230000000000004</v>
      </c>
      <c r="BI73" s="21">
        <f>AE73</f>
        <v>15.9</v>
      </c>
      <c r="BJ73" s="21">
        <f>BI73+$AJ73-$AK73</f>
        <v>26.090000000000003</v>
      </c>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row>
    <row r="74" spans="1:92" ht="15">
      <c r="A74" s="15"/>
      <c r="B74" s="10">
        <v>59663</v>
      </c>
      <c r="C74" s="10">
        <v>59667</v>
      </c>
      <c r="D74" s="9" t="s">
        <v>111</v>
      </c>
      <c r="E74" s="9" t="s">
        <v>112</v>
      </c>
      <c r="F74" s="9" t="s">
        <v>11</v>
      </c>
      <c r="G74" s="15" t="str">
        <f>TEXT(B74,"00000")&amp;"-"&amp;TEXT(C74,"00000")</f>
        <v>59663-59667</v>
      </c>
      <c r="H74" s="15" t="str">
        <f>TEXT(D74,"0000")&amp;"-"&amp;TEXT(E74,"0000")</f>
        <v>BP25-BP21</v>
      </c>
      <c r="I74" s="18">
        <v>12</v>
      </c>
      <c r="J74" s="16">
        <v>0.1</v>
      </c>
      <c r="K74" s="18">
        <v>17.61</v>
      </c>
      <c r="L74" s="16">
        <v>0.1</v>
      </c>
      <c r="M74" s="18">
        <v>10.66</v>
      </c>
      <c r="N74" s="16">
        <v>0.1</v>
      </c>
      <c r="O74" s="18">
        <v>16.13</v>
      </c>
      <c r="P74" s="16">
        <v>0.1</v>
      </c>
      <c r="Q74" s="18">
        <v>10.27</v>
      </c>
      <c r="R74" s="16">
        <v>0.1</v>
      </c>
      <c r="S74" s="18">
        <v>16.41</v>
      </c>
      <c r="T74" s="16">
        <v>0.1</v>
      </c>
      <c r="U74" s="21">
        <v>14.02</v>
      </c>
      <c r="V74" s="16">
        <v>0.2</v>
      </c>
      <c r="W74" s="21">
        <v>19.53</v>
      </c>
      <c r="X74" s="16">
        <v>0.2</v>
      </c>
      <c r="Y74" s="21">
        <v>18.73</v>
      </c>
      <c r="Z74" s="16">
        <v>0.2</v>
      </c>
      <c r="AA74" s="21">
        <v>18.85</v>
      </c>
      <c r="AB74" s="16">
        <v>0.2</v>
      </c>
      <c r="AC74" s="21">
        <v>9.95</v>
      </c>
      <c r="AD74" s="16">
        <v>0.1</v>
      </c>
      <c r="AE74" s="21">
        <v>16.05</v>
      </c>
      <c r="AF74" s="16">
        <v>0.1</v>
      </c>
      <c r="AG74" s="15"/>
      <c r="AH74" s="15" t="str">
        <f>H74</f>
        <v>BP25-BP21</v>
      </c>
      <c r="AI74" s="15" t="str">
        <f>TEXT(B74,"00000")&amp;"-"&amp;TEXT(C74,"00000")</f>
        <v>59663-59667</v>
      </c>
      <c r="AJ74" s="3">
        <v>53.35</v>
      </c>
      <c r="AK74" s="3">
        <v>43.29</v>
      </c>
      <c r="AL74" s="2"/>
      <c r="AM74" s="21">
        <f>I74</f>
        <v>12</v>
      </c>
      <c r="AN74" s="21">
        <f>AM74+$AJ74-$AK74</f>
        <v>22.059999999999995</v>
      </c>
      <c r="AO74" s="21">
        <f>K74</f>
        <v>17.61</v>
      </c>
      <c r="AP74" s="21">
        <f>AO74+$AJ74-$AK74</f>
        <v>27.67000000000001</v>
      </c>
      <c r="AQ74" s="21">
        <f>M74</f>
        <v>10.66</v>
      </c>
      <c r="AR74" s="21">
        <f>AQ74+$AJ74-$AK74</f>
        <v>20.720000000000006</v>
      </c>
      <c r="AS74" s="21">
        <f>O74</f>
        <v>16.13</v>
      </c>
      <c r="AT74" s="21">
        <f>AS74+$AJ74-$AK74</f>
        <v>26.190000000000005</v>
      </c>
      <c r="AU74" s="21">
        <f>Q74</f>
        <v>10.27</v>
      </c>
      <c r="AV74" s="21">
        <f>AU74+$AJ74-$AK74</f>
        <v>20.330000000000005</v>
      </c>
      <c r="AW74" s="21">
        <f>S74</f>
        <v>16.41</v>
      </c>
      <c r="AX74" s="21">
        <f>AW74+$AJ74-$AK74</f>
        <v>26.470000000000006</v>
      </c>
      <c r="AY74" s="21">
        <f>U74</f>
        <v>14.02</v>
      </c>
      <c r="AZ74" s="21">
        <f>AY74+$AJ74-$AK74</f>
        <v>24.080000000000005</v>
      </c>
      <c r="BA74" s="21">
        <f>W74</f>
        <v>19.53</v>
      </c>
      <c r="BB74" s="21">
        <f>BA74+$AJ74-$AK74</f>
        <v>29.589999999999996</v>
      </c>
      <c r="BC74" s="21">
        <f>Y74</f>
        <v>18.73</v>
      </c>
      <c r="BD74" s="21">
        <f>BC74+$AJ74-$AK74</f>
        <v>28.79</v>
      </c>
      <c r="BE74" s="21">
        <f>AA74</f>
        <v>18.85</v>
      </c>
      <c r="BF74" s="21">
        <f>BE74+$AJ74-$AK74</f>
        <v>28.910000000000004</v>
      </c>
      <c r="BG74" s="21">
        <f>AC74</f>
        <v>9.95</v>
      </c>
      <c r="BH74" s="21">
        <f>BG74+$AJ74-$AK74</f>
        <v>20.009999999999998</v>
      </c>
      <c r="BI74" s="21">
        <f>AE74</f>
        <v>16.05</v>
      </c>
      <c r="BJ74" s="21">
        <f>BI74+$AJ74-$AK74</f>
        <v>26.110000000000007</v>
      </c>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row>
    <row r="75" spans="1:92" ht="15">
      <c r="A75" s="15"/>
      <c r="B75" s="10"/>
      <c r="C75" s="10"/>
      <c r="D75" s="9"/>
      <c r="E75" s="9"/>
      <c r="F75" s="9"/>
      <c r="G75" s="15"/>
      <c r="H75" s="15"/>
      <c r="I75" s="18"/>
      <c r="J75" s="16"/>
      <c r="K75" s="18"/>
      <c r="L75" s="16"/>
      <c r="M75" s="18"/>
      <c r="N75" s="16"/>
      <c r="O75" s="18"/>
      <c r="P75" s="16"/>
      <c r="Q75" s="18"/>
      <c r="R75" s="16"/>
      <c r="S75" s="18"/>
      <c r="T75" s="16"/>
      <c r="U75" s="21"/>
      <c r="V75" s="16"/>
      <c r="W75" s="21"/>
      <c r="X75" s="16"/>
      <c r="Y75" s="21"/>
      <c r="Z75" s="16"/>
      <c r="AA75" s="21"/>
      <c r="AB75" s="16"/>
      <c r="AC75" s="21"/>
      <c r="AD75" s="16"/>
      <c r="AE75" s="21"/>
      <c r="AF75" s="16"/>
      <c r="AG75" s="15"/>
      <c r="AH75" s="15"/>
      <c r="AI75" s="15"/>
      <c r="AJ75" s="3"/>
      <c r="AK75" s="3"/>
      <c r="AL75" s="2"/>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row>
    <row r="76" spans="1:92" ht="15">
      <c r="A76" s="15"/>
      <c r="B76" s="10"/>
      <c r="C76" s="10"/>
      <c r="D76" s="9"/>
      <c r="E76" s="9"/>
      <c r="F76" s="9"/>
      <c r="G76" s="15"/>
      <c r="H76" s="15"/>
      <c r="I76" s="18"/>
      <c r="J76" s="16"/>
      <c r="K76" s="18"/>
      <c r="L76" s="16"/>
      <c r="M76" s="18"/>
      <c r="N76" s="16"/>
      <c r="O76" s="18"/>
      <c r="P76" s="16"/>
      <c r="Q76" s="18"/>
      <c r="R76" s="16"/>
      <c r="S76" s="18"/>
      <c r="T76" s="16"/>
      <c r="U76" s="21"/>
      <c r="V76" s="16"/>
      <c r="W76" s="21"/>
      <c r="X76" s="16"/>
      <c r="Y76" s="21"/>
      <c r="Z76" s="16"/>
      <c r="AA76" s="21"/>
      <c r="AB76" s="16"/>
      <c r="AC76" s="21"/>
      <c r="AD76" s="16"/>
      <c r="AE76" s="21"/>
      <c r="AF76" s="16"/>
      <c r="AG76" s="15"/>
      <c r="AH76" s="15"/>
      <c r="AI76" s="15"/>
      <c r="AJ76" s="3"/>
      <c r="AK76" s="3"/>
      <c r="AL76" s="2"/>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row>
    <row r="77" spans="1:92" ht="15">
      <c r="A77" s="13"/>
      <c r="B77" s="13"/>
      <c r="C77" s="13"/>
      <c r="D77" s="13"/>
      <c r="E77" s="13"/>
      <c r="F77" s="13"/>
      <c r="G77" s="13"/>
      <c r="H77" s="13"/>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3"/>
      <c r="AH77" s="13"/>
      <c r="AI77" s="13"/>
      <c r="AJ77" s="14"/>
      <c r="AK77" s="14"/>
      <c r="AL77" s="13"/>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row>
    <row r="78" spans="1:92" ht="15">
      <c r="A78" t="s">
        <v>36</v>
      </c>
      <c r="B78" s="11"/>
      <c r="C78" s="11"/>
      <c r="D78" s="11"/>
      <c r="E78" s="11"/>
      <c r="F78" s="11"/>
      <c r="G78" s="11"/>
      <c r="H78" s="11"/>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1"/>
      <c r="AH78" s="11"/>
      <c r="AI78" s="11"/>
      <c r="AJ78" s="11" t="s">
        <v>25</v>
      </c>
      <c r="AK78" s="12"/>
      <c r="AL78" s="11"/>
      <c r="AM78" s="20"/>
      <c r="AN78" s="20">
        <f>MAX(AN73:AN76)-MIN(AN73:AN76)</f>
        <v>0.2500000000000071</v>
      </c>
      <c r="AO78" s="20"/>
      <c r="AP78" s="20">
        <f>MAX(AP73:AP76)-MIN(AP73:AP76)</f>
        <v>0.14999999999999858</v>
      </c>
      <c r="AQ78" s="20"/>
      <c r="AR78" s="20">
        <f>MAX(AR73:AR76)-MIN(AR73:AR76)</f>
        <v>0.22000000000000597</v>
      </c>
      <c r="AS78" s="20"/>
      <c r="AT78" s="20">
        <f>MAX(AT73:AT76)-MIN(AT73:AT76)</f>
        <v>0.14999999999999858</v>
      </c>
      <c r="AU78" s="20"/>
      <c r="AV78" s="20">
        <f>MAX(AV73:AV76)-MIN(AV73:AV76)</f>
        <v>0.21000000000000085</v>
      </c>
      <c r="AW78" s="20"/>
      <c r="AX78" s="20">
        <f>MAX(AX73:AX76)-MIN(AX73:AX76)</f>
        <v>0.020000000000003126</v>
      </c>
      <c r="AY78" s="20"/>
      <c r="AZ78" s="20">
        <f>MAX(AZ73:AZ76)-MIN(AZ73:AZ76)</f>
        <v>0.3300000000000054</v>
      </c>
      <c r="BA78" s="20"/>
      <c r="BB78" s="20">
        <f>MAX(BB73:BB76)-MIN(BB73:BB76)</f>
        <v>0.21000000000000085</v>
      </c>
      <c r="BC78" s="20"/>
      <c r="BD78" s="20">
        <f>MAX(BD73:BD76)-MIN(BD73:BD76)</f>
        <v>0.2500000000000071</v>
      </c>
      <c r="BE78" s="20"/>
      <c r="BF78" s="20">
        <f>MAX(BF73:BF76)-MIN(BF73:BF76)</f>
        <v>0.36999999999999744</v>
      </c>
      <c r="BG78" s="20"/>
      <c r="BH78" s="20">
        <f>MAX(BH73:BH76)-MIN(BH73:BH76)</f>
        <v>0.22000000000000597</v>
      </c>
      <c r="BI78" s="20"/>
      <c r="BJ78" s="20">
        <f>MAX(BJ73:BJ76)-MIN(BJ73:BJ76)</f>
        <v>0.020000000000003126</v>
      </c>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row>
    <row r="79" spans="2:92" ht="15">
      <c r="B79" s="11"/>
      <c r="C79" s="11"/>
      <c r="D79" s="9" t="s">
        <v>111</v>
      </c>
      <c r="E79" s="9" t="s">
        <v>112</v>
      </c>
      <c r="F79" s="9" t="s">
        <v>11</v>
      </c>
      <c r="I79" s="1"/>
      <c r="J79" s="1"/>
      <c r="K79" s="1"/>
      <c r="L79" s="1"/>
      <c r="M79" s="1"/>
      <c r="N79" s="1"/>
      <c r="O79" s="1"/>
      <c r="P79" s="1"/>
      <c r="Q79" s="1"/>
      <c r="R79" s="1"/>
      <c r="S79" s="1"/>
      <c r="T79" s="1"/>
      <c r="U79" s="1"/>
      <c r="V79" s="1"/>
      <c r="W79" s="1"/>
      <c r="X79" s="1"/>
      <c r="Y79" s="1"/>
      <c r="Z79" s="1"/>
      <c r="AA79" s="1"/>
      <c r="AB79" s="1"/>
      <c r="AC79" s="1"/>
      <c r="AD79" s="1"/>
      <c r="AE79" s="1"/>
      <c r="AF79" s="1"/>
      <c r="AH79" t="str">
        <f>TEXT(D79,"0000")&amp;"-"&amp;TEXT(E79,"0000")</f>
        <v>BP25-BP21</v>
      </c>
      <c r="AJ79" t="s">
        <v>45</v>
      </c>
      <c r="AK79" s="1"/>
      <c r="AM79" s="20"/>
      <c r="AN79" s="20">
        <f>AN80</f>
        <v>22.185</v>
      </c>
      <c r="AO79" s="20"/>
      <c r="AP79" s="20">
        <f>AP80</f>
        <v>27.745000000000008</v>
      </c>
      <c r="AQ79" s="20"/>
      <c r="AR79" s="20">
        <f>AR80</f>
        <v>20.83000000000001</v>
      </c>
      <c r="AS79" s="20"/>
      <c r="AT79" s="20">
        <f>AT80</f>
        <v>26.265000000000004</v>
      </c>
      <c r="AU79" s="20"/>
      <c r="AV79" s="20">
        <f>AV80</f>
        <v>20.435000000000006</v>
      </c>
      <c r="AW79" s="20"/>
      <c r="AX79" s="20">
        <f>AX80</f>
        <v>26.480000000000008</v>
      </c>
      <c r="AY79" s="20"/>
      <c r="AZ79" s="20">
        <f>AZ80</f>
        <v>24.245000000000008</v>
      </c>
      <c r="BA79" s="20"/>
      <c r="BB79" s="20">
        <f>BB80</f>
        <v>29.694999999999997</v>
      </c>
      <c r="BC79" s="20"/>
      <c r="BD79" s="20">
        <f>BD80</f>
        <v>28.915000000000003</v>
      </c>
      <c r="BE79" s="20"/>
      <c r="BF79" s="20">
        <f>BF80</f>
        <v>29.095000000000002</v>
      </c>
      <c r="BG79" s="20"/>
      <c r="BH79" s="20">
        <f>BH80</f>
        <v>20.12</v>
      </c>
      <c r="BI79" s="20"/>
      <c r="BJ79" s="20">
        <f>BJ80</f>
        <v>26.100000000000005</v>
      </c>
      <c r="BM79" s="20"/>
      <c r="BN79" s="20"/>
      <c r="BO79" s="20"/>
      <c r="BP79" s="20"/>
      <c r="BQ79" s="20"/>
      <c r="BR79" s="1"/>
      <c r="BS79" s="1"/>
      <c r="BT79" s="1"/>
      <c r="BU79" s="1"/>
      <c r="BV79" s="1"/>
      <c r="BW79" s="1"/>
      <c r="BX79" s="1"/>
      <c r="BY79" s="1"/>
      <c r="BZ79" s="1"/>
      <c r="CA79" s="1"/>
      <c r="CB79" s="1"/>
      <c r="CC79" s="1"/>
      <c r="CD79" s="1"/>
      <c r="CE79" s="1"/>
      <c r="CF79" s="1"/>
      <c r="CG79" s="1"/>
      <c r="CH79" s="1"/>
      <c r="CI79" s="1"/>
      <c r="CJ79" s="1"/>
      <c r="CK79" s="1"/>
      <c r="CL79" s="1"/>
      <c r="CM79" s="1"/>
      <c r="CN79" s="1"/>
    </row>
    <row r="80" spans="9:92" ht="15">
      <c r="I80" s="1"/>
      <c r="J80" s="1"/>
      <c r="K80" s="1"/>
      <c r="L80" s="1"/>
      <c r="M80" s="1"/>
      <c r="N80" s="1"/>
      <c r="O80" s="1"/>
      <c r="P80" s="1"/>
      <c r="Q80" s="1"/>
      <c r="R80" s="1"/>
      <c r="S80" s="1"/>
      <c r="T80" s="1"/>
      <c r="U80" s="1"/>
      <c r="V80" s="1"/>
      <c r="W80" s="1"/>
      <c r="X80" s="1"/>
      <c r="Y80" s="1"/>
      <c r="Z80" s="1"/>
      <c r="AA80" s="1"/>
      <c r="AB80" s="1"/>
      <c r="AC80" s="1"/>
      <c r="AD80" s="1"/>
      <c r="AE80" s="1"/>
      <c r="AF80" s="1"/>
      <c r="AJ80" t="s">
        <v>46</v>
      </c>
      <c r="AK80" s="1"/>
      <c r="AM80" s="20"/>
      <c r="AN80" s="20">
        <f>AVERAGE(AN73:AN76)</f>
        <v>22.185</v>
      </c>
      <c r="AO80" s="20"/>
      <c r="AP80" s="20">
        <f>AVERAGE(AP73:AP76)</f>
        <v>27.745000000000008</v>
      </c>
      <c r="AQ80" s="20"/>
      <c r="AR80" s="20">
        <f>AVERAGE(AR73:AR76)</f>
        <v>20.83000000000001</v>
      </c>
      <c r="AS80" s="20"/>
      <c r="AT80" s="20">
        <f>AVERAGE(AT73:AT76)</f>
        <v>26.265000000000004</v>
      </c>
      <c r="AU80" s="20"/>
      <c r="AV80" s="20">
        <f>AVERAGE(AV73:AV76)</f>
        <v>20.435000000000006</v>
      </c>
      <c r="AW80" s="20"/>
      <c r="AX80" s="20">
        <f>AVERAGE(AX73:AX76)</f>
        <v>26.480000000000008</v>
      </c>
      <c r="AY80" s="20"/>
      <c r="AZ80" s="20">
        <f>AVERAGE(AZ73:AZ76)</f>
        <v>24.245000000000008</v>
      </c>
      <c r="BA80" s="20"/>
      <c r="BB80" s="20">
        <f>AVERAGE(BB73:BB76)</f>
        <v>29.694999999999997</v>
      </c>
      <c r="BC80" s="20"/>
      <c r="BD80" s="20">
        <f>AVERAGE(BD73:BD76)</f>
        <v>28.915000000000003</v>
      </c>
      <c r="BE80" s="20"/>
      <c r="BF80" s="20">
        <f>AVERAGE(BF73:BF76)</f>
        <v>29.095000000000002</v>
      </c>
      <c r="BG80" s="20"/>
      <c r="BH80" s="20">
        <f>AVERAGE(BH73:BH76)</f>
        <v>20.12</v>
      </c>
      <c r="BI80" s="20"/>
      <c r="BJ80" s="20">
        <f>AVERAGE(BJ73:BJ76)</f>
        <v>26.100000000000005</v>
      </c>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row>
    <row r="81" spans="9:92" ht="15">
      <c r="I81" s="1"/>
      <c r="J81" s="1"/>
      <c r="K81" s="1"/>
      <c r="L81" s="1"/>
      <c r="M81" s="1"/>
      <c r="N81" s="1"/>
      <c r="O81" s="1"/>
      <c r="P81" s="1"/>
      <c r="Q81" s="1"/>
      <c r="R81" s="1"/>
      <c r="S81" s="1"/>
      <c r="T81" s="1"/>
      <c r="U81" s="1"/>
      <c r="V81" s="1"/>
      <c r="W81" s="1"/>
      <c r="X81" s="1"/>
      <c r="Y81" s="1"/>
      <c r="Z81" s="1"/>
      <c r="AA81" s="1"/>
      <c r="AB81" s="1"/>
      <c r="AC81" s="1"/>
      <c r="AD81" s="1"/>
      <c r="AE81" s="1"/>
      <c r="AF81" s="1"/>
      <c r="AJ81" s="1"/>
      <c r="AK81" s="1"/>
      <c r="AM81" s="1"/>
      <c r="AN81" s="1"/>
      <c r="AO81" s="1"/>
      <c r="AP81" s="1"/>
      <c r="AQ81" s="1"/>
      <c r="AR81" s="1"/>
      <c r="AS81" s="1"/>
      <c r="AT81" s="1"/>
      <c r="AU81" s="1"/>
      <c r="AV81" s="1"/>
      <c r="AW81" s="1"/>
      <c r="AX81" s="1"/>
      <c r="AY81" s="1"/>
      <c r="AZ81" s="1"/>
      <c r="BA81" s="1"/>
      <c r="BB81" s="1"/>
      <c r="BC81" s="1"/>
      <c r="BD81" s="1"/>
      <c r="BE81" s="1"/>
      <c r="BF81" s="1"/>
      <c r="BG81" s="1"/>
      <c r="BH81" s="1"/>
      <c r="BI81" s="1"/>
      <c r="BJ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row>
    <row r="82" spans="1:110" ht="15">
      <c r="A82" s="15" t="s">
        <v>120</v>
      </c>
      <c r="B82" s="26"/>
      <c r="C82" s="26"/>
      <c r="D82" s="26"/>
      <c r="E82" s="26"/>
      <c r="F82" s="26"/>
      <c r="G82" s="15"/>
      <c r="H82" s="15"/>
      <c r="I82" s="25"/>
      <c r="J82" s="24"/>
      <c r="K82" s="25"/>
      <c r="L82" s="16"/>
      <c r="M82" s="25"/>
      <c r="N82" s="16"/>
      <c r="O82" s="16"/>
      <c r="P82" s="16"/>
      <c r="Q82" s="16"/>
      <c r="R82" s="16"/>
      <c r="S82" s="16"/>
      <c r="T82" s="16"/>
      <c r="U82" s="16"/>
      <c r="V82" s="16"/>
      <c r="W82" s="16"/>
      <c r="X82" s="16"/>
      <c r="Y82" s="16"/>
      <c r="Z82" s="16"/>
      <c r="AA82" s="16"/>
      <c r="AB82" s="16"/>
      <c r="AC82" s="16"/>
      <c r="AD82" s="16"/>
      <c r="AE82" s="16"/>
      <c r="AF82" s="16"/>
      <c r="AG82" s="15"/>
      <c r="AH82" s="15"/>
      <c r="AI82" s="15"/>
      <c r="AJ82" s="24"/>
      <c r="AK82" s="24"/>
      <c r="AL82" s="24"/>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15"/>
      <c r="BL82" s="15"/>
      <c r="BM82" s="16"/>
      <c r="BN82" s="24"/>
      <c r="BO82" s="24"/>
      <c r="BP82" s="24"/>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Q82" s="1"/>
      <c r="CR82" s="20"/>
      <c r="CS82" s="20"/>
      <c r="CT82" s="20"/>
      <c r="CU82" s="20"/>
      <c r="CV82" s="20"/>
      <c r="CW82" s="20"/>
      <c r="CX82" s="20"/>
      <c r="CY82" s="20"/>
      <c r="CZ82" s="20"/>
      <c r="DA82" s="20"/>
      <c r="DB82" s="20"/>
      <c r="DC82" s="20"/>
      <c r="DD82" s="23"/>
      <c r="DE82" s="20"/>
      <c r="DF82" s="20"/>
    </row>
    <row r="83" spans="2:92" ht="15">
      <c r="B83" s="10" t="s">
        <v>19</v>
      </c>
      <c r="C83" s="10" t="s">
        <v>20</v>
      </c>
      <c r="D83" s="10" t="s">
        <v>27</v>
      </c>
      <c r="E83" s="10" t="s">
        <v>28</v>
      </c>
      <c r="F83" s="10" t="s">
        <v>9</v>
      </c>
      <c r="G83" t="s">
        <v>1</v>
      </c>
      <c r="H83" t="s">
        <v>0</v>
      </c>
      <c r="I83" s="6" t="s">
        <v>167</v>
      </c>
      <c r="J83" t="s">
        <v>10</v>
      </c>
      <c r="K83" s="6" t="s">
        <v>168</v>
      </c>
      <c r="L83" t="s">
        <v>10</v>
      </c>
      <c r="M83" s="6" t="s">
        <v>169</v>
      </c>
      <c r="N83" t="s">
        <v>10</v>
      </c>
      <c r="O83" s="6" t="s">
        <v>170</v>
      </c>
      <c r="P83" t="s">
        <v>10</v>
      </c>
      <c r="Q83" s="6" t="s">
        <v>171</v>
      </c>
      <c r="R83" t="s">
        <v>10</v>
      </c>
      <c r="S83" s="6" t="s">
        <v>172</v>
      </c>
      <c r="T83" t="s">
        <v>10</v>
      </c>
      <c r="U83" s="6" t="s">
        <v>173</v>
      </c>
      <c r="V83" t="s">
        <v>10</v>
      </c>
      <c r="W83" s="6" t="s">
        <v>174</v>
      </c>
      <c r="X83" t="s">
        <v>10</v>
      </c>
      <c r="Y83" s="6" t="s">
        <v>175</v>
      </c>
      <c r="Z83" t="s">
        <v>10</v>
      </c>
      <c r="AA83" s="6" t="s">
        <v>176</v>
      </c>
      <c r="AB83" t="s">
        <v>10</v>
      </c>
      <c r="AC83" s="6" t="s">
        <v>177</v>
      </c>
      <c r="AD83" t="s">
        <v>10</v>
      </c>
      <c r="AE83" s="6" t="s">
        <v>178</v>
      </c>
      <c r="AF83" t="s">
        <v>10</v>
      </c>
      <c r="AH83" t="s">
        <v>0</v>
      </c>
      <c r="AI83" t="s">
        <v>1</v>
      </c>
      <c r="AJ83" s="2" t="s">
        <v>3</v>
      </c>
      <c r="AK83" s="2" t="s">
        <v>69</v>
      </c>
      <c r="AL83" s="2" t="s">
        <v>16</v>
      </c>
      <c r="AM83" t="s">
        <v>67</v>
      </c>
      <c r="AO83" t="s">
        <v>68</v>
      </c>
      <c r="AQ83" t="s">
        <v>70</v>
      </c>
      <c r="AS83" t="s">
        <v>96</v>
      </c>
      <c r="AU83" t="s">
        <v>109</v>
      </c>
      <c r="AW83" t="s">
        <v>129</v>
      </c>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row>
    <row r="84" spans="1:92" ht="1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t="s">
        <v>2</v>
      </c>
      <c r="AN84" s="13" t="s">
        <v>5</v>
      </c>
      <c r="AO84" s="13" t="s">
        <v>2</v>
      </c>
      <c r="AP84" s="13" t="s">
        <v>5</v>
      </c>
      <c r="AQ84" s="13" t="s">
        <v>2</v>
      </c>
      <c r="AR84" s="13" t="s">
        <v>5</v>
      </c>
      <c r="AS84" s="13" t="s">
        <v>2</v>
      </c>
      <c r="AT84" s="13" t="s">
        <v>5</v>
      </c>
      <c r="AU84" s="13" t="s">
        <v>2</v>
      </c>
      <c r="AV84" s="13" t="s">
        <v>5</v>
      </c>
      <c r="AW84" s="13" t="s">
        <v>2</v>
      </c>
      <c r="AX84" s="13" t="s">
        <v>5</v>
      </c>
      <c r="AY84" s="13"/>
      <c r="AZ84" s="13"/>
      <c r="BA84" s="13"/>
      <c r="BB84" s="13"/>
      <c r="BC84" s="13"/>
      <c r="BD84" s="13"/>
      <c r="BE84" s="13"/>
      <c r="BF84" s="13"/>
      <c r="BG84" s="13"/>
      <c r="BH84" s="13"/>
      <c r="BI84" s="13"/>
      <c r="BJ84" s="13"/>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row>
    <row r="85" spans="1:92" ht="15">
      <c r="A85" s="15"/>
      <c r="B85" s="10">
        <v>59440</v>
      </c>
      <c r="C85" s="10">
        <v>59449</v>
      </c>
      <c r="D85" s="9" t="s">
        <v>94</v>
      </c>
      <c r="E85" s="9" t="s">
        <v>112</v>
      </c>
      <c r="F85" s="9" t="s">
        <v>11</v>
      </c>
      <c r="G85" s="15" t="str">
        <f>TEXT(B85,"00000")&amp;"-"&amp;TEXT(C85,"00000")</f>
        <v>59440-59449</v>
      </c>
      <c r="H85" s="15" t="str">
        <f>TEXT(D85,"0000")&amp;"-"&amp;TEXT(E85,"0000")</f>
        <v>BP1K-BP21</v>
      </c>
      <c r="I85" s="18">
        <v>7.94</v>
      </c>
      <c r="J85" s="16">
        <v>0.1</v>
      </c>
      <c r="K85" s="18">
        <v>9.3</v>
      </c>
      <c r="L85" s="16">
        <v>99</v>
      </c>
      <c r="M85" s="18">
        <v>7.31</v>
      </c>
      <c r="N85" s="16">
        <v>0.1</v>
      </c>
      <c r="O85" s="18">
        <v>8.76</v>
      </c>
      <c r="P85" s="16">
        <v>0.1</v>
      </c>
      <c r="Q85" s="18">
        <v>7.57</v>
      </c>
      <c r="R85" s="16">
        <v>0.1</v>
      </c>
      <c r="S85" s="18">
        <v>5.18</v>
      </c>
      <c r="T85" s="16">
        <v>0.1</v>
      </c>
      <c r="U85" s="21"/>
      <c r="V85" s="16"/>
      <c r="W85" s="21"/>
      <c r="X85" s="16"/>
      <c r="Y85" s="21"/>
      <c r="Z85" s="16"/>
      <c r="AA85" s="21"/>
      <c r="AB85" s="16"/>
      <c r="AC85" s="21"/>
      <c r="AD85" s="16"/>
      <c r="AE85" s="21"/>
      <c r="AF85" s="16"/>
      <c r="AG85" s="15"/>
      <c r="AH85" s="15" t="str">
        <f>H85</f>
        <v>BP1K-BP21</v>
      </c>
      <c r="AI85" s="15" t="str">
        <f>TEXT(B85,"00000")&amp;"-"&amp;TEXT(C85,"00000")</f>
        <v>59440-59449</v>
      </c>
      <c r="AJ85" s="3">
        <v>-31.26</v>
      </c>
      <c r="AK85" s="3">
        <v>43.3</v>
      </c>
      <c r="AL85" s="2"/>
      <c r="AM85" s="21">
        <f>I85</f>
        <v>7.94</v>
      </c>
      <c r="AN85" s="21">
        <f>AM85+$AJ85-$AK85</f>
        <v>-66.62</v>
      </c>
      <c r="AO85" s="21">
        <f>K85</f>
        <v>9.3</v>
      </c>
      <c r="AP85" s="21"/>
      <c r="AQ85" s="21">
        <f>M85</f>
        <v>7.31</v>
      </c>
      <c r="AR85" s="21">
        <f>AQ85+$AJ85-$AK85</f>
        <v>-67.25</v>
      </c>
      <c r="AS85" s="21">
        <f>O85</f>
        <v>8.76</v>
      </c>
      <c r="AT85" s="21">
        <f>AS85+$AJ85-$AK85</f>
        <v>-65.8</v>
      </c>
      <c r="AU85" s="21">
        <f>Q85</f>
        <v>7.57</v>
      </c>
      <c r="AV85" s="21">
        <f>AU85+$AJ85-$AK85</f>
        <v>-66.99</v>
      </c>
      <c r="AW85" s="21">
        <f>S85</f>
        <v>5.18</v>
      </c>
      <c r="AX85" s="21">
        <f>AW85+$AJ85-$AK85</f>
        <v>-69.38</v>
      </c>
      <c r="AY85" s="21"/>
      <c r="AZ85" s="21"/>
      <c r="BA85" s="21"/>
      <c r="BB85" s="21"/>
      <c r="BC85" s="21"/>
      <c r="BD85" s="21"/>
      <c r="BE85" s="21"/>
      <c r="BF85" s="21"/>
      <c r="BG85" s="21"/>
      <c r="BH85" s="21"/>
      <c r="BI85" s="21"/>
      <c r="BJ85" s="2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row>
    <row r="86" spans="1:92" ht="15">
      <c r="A86" s="15"/>
      <c r="B86" s="10">
        <v>59663</v>
      </c>
      <c r="C86" s="10">
        <v>59667</v>
      </c>
      <c r="D86" s="9" t="s">
        <v>94</v>
      </c>
      <c r="E86" s="9" t="s">
        <v>112</v>
      </c>
      <c r="F86" s="9" t="s">
        <v>11</v>
      </c>
      <c r="G86" s="15" t="str">
        <f>TEXT(B86,"00000")&amp;"-"&amp;TEXT(C86,"00000")</f>
        <v>59663-59667</v>
      </c>
      <c r="H86" s="15" t="str">
        <f>TEXT(D86,"0000")&amp;"-"&amp;TEXT(E86,"0000")</f>
        <v>BP1K-BP21</v>
      </c>
      <c r="I86" s="18">
        <v>7.68</v>
      </c>
      <c r="J86" s="16">
        <v>0.1</v>
      </c>
      <c r="K86" s="18">
        <v>8.89</v>
      </c>
      <c r="L86" s="16">
        <v>0.1</v>
      </c>
      <c r="M86" s="18">
        <v>7.1</v>
      </c>
      <c r="N86" s="16">
        <v>0.1</v>
      </c>
      <c r="O86" s="18">
        <v>8.42</v>
      </c>
      <c r="P86" s="16">
        <v>0.1</v>
      </c>
      <c r="Q86" s="18">
        <v>7.37</v>
      </c>
      <c r="R86" s="16">
        <v>0.1</v>
      </c>
      <c r="S86" s="18">
        <v>4.86</v>
      </c>
      <c r="T86" s="16">
        <v>0.1</v>
      </c>
      <c r="U86" s="21"/>
      <c r="V86" s="16"/>
      <c r="W86" s="21"/>
      <c r="X86" s="16"/>
      <c r="Y86" s="21"/>
      <c r="Z86" s="16"/>
      <c r="AA86" s="21"/>
      <c r="AB86" s="16"/>
      <c r="AC86" s="21"/>
      <c r="AD86" s="16"/>
      <c r="AE86" s="21"/>
      <c r="AF86" s="16"/>
      <c r="AG86" s="15"/>
      <c r="AH86" s="15" t="str">
        <f>H86</f>
        <v>BP1K-BP21</v>
      </c>
      <c r="AI86" s="15" t="str">
        <f>TEXT(B86,"00000")&amp;"-"&amp;TEXT(C86,"00000")</f>
        <v>59663-59667</v>
      </c>
      <c r="AJ86" s="3">
        <v>-30.66</v>
      </c>
      <c r="AK86" s="3">
        <v>43.29</v>
      </c>
      <c r="AL86" s="2"/>
      <c r="AM86" s="21">
        <f>I86</f>
        <v>7.68</v>
      </c>
      <c r="AN86" s="21">
        <f>AM86+$AJ86-$AK86</f>
        <v>-66.27</v>
      </c>
      <c r="AO86" s="21">
        <f>K86</f>
        <v>8.89</v>
      </c>
      <c r="AP86" s="21">
        <f>AO86+$AJ86-$AK86</f>
        <v>-65.06</v>
      </c>
      <c r="AQ86" s="21">
        <f>M86</f>
        <v>7.1</v>
      </c>
      <c r="AR86" s="21">
        <f>AQ86+$AJ86-$AK86</f>
        <v>-66.85</v>
      </c>
      <c r="AS86" s="21">
        <f>O86</f>
        <v>8.42</v>
      </c>
      <c r="AT86" s="21">
        <f>AS86+$AJ86-$AK86</f>
        <v>-65.53</v>
      </c>
      <c r="AU86" s="21">
        <f>Q86</f>
        <v>7.37</v>
      </c>
      <c r="AV86" s="21">
        <f>AU86+$AJ86-$AK86</f>
        <v>-66.58</v>
      </c>
      <c r="AW86" s="21">
        <f>S86</f>
        <v>4.86</v>
      </c>
      <c r="AX86" s="21">
        <f>AW86+$AJ86-$AK86</f>
        <v>-69.09</v>
      </c>
      <c r="AY86" s="21"/>
      <c r="AZ86" s="21"/>
      <c r="BA86" s="21"/>
      <c r="BB86" s="21"/>
      <c r="BC86" s="21"/>
      <c r="BD86" s="21"/>
      <c r="BE86" s="21"/>
      <c r="BF86" s="21"/>
      <c r="BG86" s="21"/>
      <c r="BH86" s="21"/>
      <c r="BI86" s="21"/>
      <c r="BJ86" s="2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row>
    <row r="87" spans="1:92" ht="15">
      <c r="A87" s="15"/>
      <c r="B87" s="10"/>
      <c r="C87" s="10"/>
      <c r="D87" s="9"/>
      <c r="E87" s="9"/>
      <c r="F87" s="9"/>
      <c r="G87" s="15"/>
      <c r="H87" s="15"/>
      <c r="I87" s="18"/>
      <c r="J87" s="16"/>
      <c r="K87" s="18"/>
      <c r="L87" s="16"/>
      <c r="M87" s="18"/>
      <c r="N87" s="16"/>
      <c r="O87" s="16"/>
      <c r="P87" s="16"/>
      <c r="Q87" s="16"/>
      <c r="R87" s="16"/>
      <c r="S87" s="16"/>
      <c r="T87" s="16"/>
      <c r="U87" s="21"/>
      <c r="V87" s="16"/>
      <c r="W87" s="21"/>
      <c r="X87" s="16"/>
      <c r="Y87" s="21"/>
      <c r="Z87" s="16"/>
      <c r="AA87" s="21"/>
      <c r="AB87" s="16"/>
      <c r="AC87" s="21"/>
      <c r="AD87" s="16"/>
      <c r="AE87" s="21"/>
      <c r="AF87" s="16"/>
      <c r="AG87" s="15"/>
      <c r="AH87" s="15"/>
      <c r="AI87" s="15"/>
      <c r="AJ87" s="3"/>
      <c r="AK87" s="3"/>
      <c r="AL87" s="2"/>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row>
    <row r="88" spans="1:92" ht="15">
      <c r="A88" s="15"/>
      <c r="B88" s="10"/>
      <c r="C88" s="10"/>
      <c r="D88" s="9"/>
      <c r="E88" s="9"/>
      <c r="F88" s="9"/>
      <c r="G88" s="15"/>
      <c r="H88" s="15"/>
      <c r="I88" s="18"/>
      <c r="J88" s="16"/>
      <c r="K88" s="18"/>
      <c r="L88" s="16"/>
      <c r="M88" s="18"/>
      <c r="N88" s="16"/>
      <c r="O88" s="16"/>
      <c r="P88" s="16"/>
      <c r="Q88" s="16"/>
      <c r="R88" s="16"/>
      <c r="S88" s="16"/>
      <c r="T88" s="16"/>
      <c r="U88" s="21"/>
      <c r="V88" s="16"/>
      <c r="W88" s="21"/>
      <c r="X88" s="16"/>
      <c r="Y88" s="21"/>
      <c r="Z88" s="16"/>
      <c r="AA88" s="21"/>
      <c r="AB88" s="16"/>
      <c r="AC88" s="21"/>
      <c r="AD88" s="16"/>
      <c r="AE88" s="21"/>
      <c r="AF88" s="16"/>
      <c r="AG88" s="15"/>
      <c r="AH88" s="15"/>
      <c r="AI88" s="15"/>
      <c r="AJ88" s="3"/>
      <c r="AK88" s="3"/>
      <c r="AL88" s="2"/>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row>
    <row r="89" spans="1:92" ht="15">
      <c r="A89" s="13"/>
      <c r="B89" s="13"/>
      <c r="C89" s="13"/>
      <c r="D89" s="13"/>
      <c r="E89" s="13"/>
      <c r="F89" s="13"/>
      <c r="G89" s="13"/>
      <c r="H89" s="13"/>
      <c r="I89" s="17"/>
      <c r="J89" s="14"/>
      <c r="K89" s="17"/>
      <c r="L89" s="14"/>
      <c r="M89" s="17"/>
      <c r="N89" s="14"/>
      <c r="O89" s="14"/>
      <c r="P89" s="14"/>
      <c r="Q89" s="14"/>
      <c r="R89" s="14"/>
      <c r="S89" s="14"/>
      <c r="T89" s="14"/>
      <c r="U89" s="17"/>
      <c r="V89" s="14"/>
      <c r="W89" s="17"/>
      <c r="X89" s="14"/>
      <c r="Y89" s="17"/>
      <c r="Z89" s="14"/>
      <c r="AA89" s="17"/>
      <c r="AB89" s="14"/>
      <c r="AC89" s="17"/>
      <c r="AD89" s="14"/>
      <c r="AE89" s="17"/>
      <c r="AF89" s="14"/>
      <c r="AG89" s="13"/>
      <c r="AH89" s="13"/>
      <c r="AI89" s="13"/>
      <c r="AJ89" s="14"/>
      <c r="AK89" s="14"/>
      <c r="AL89" s="13"/>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row>
    <row r="90" spans="1:92" ht="15">
      <c r="A90" t="s">
        <v>135</v>
      </c>
      <c r="B90" s="11"/>
      <c r="C90" s="11"/>
      <c r="D90" s="11"/>
      <c r="E90" s="11"/>
      <c r="F90" s="11"/>
      <c r="G90" s="11"/>
      <c r="H90" s="11"/>
      <c r="I90" s="19"/>
      <c r="J90" s="12"/>
      <c r="K90" s="19"/>
      <c r="L90" s="12"/>
      <c r="M90" s="19"/>
      <c r="N90" s="12"/>
      <c r="O90" s="12"/>
      <c r="P90" s="12"/>
      <c r="Q90" s="12"/>
      <c r="R90" s="12"/>
      <c r="S90" s="12"/>
      <c r="T90" s="12"/>
      <c r="U90" s="19"/>
      <c r="V90" s="12"/>
      <c r="W90" s="19"/>
      <c r="X90" s="12"/>
      <c r="Y90" s="19"/>
      <c r="Z90" s="12"/>
      <c r="AA90" s="19"/>
      <c r="AB90" s="12"/>
      <c r="AC90" s="19"/>
      <c r="AD90" s="12"/>
      <c r="AE90" s="19"/>
      <c r="AF90" s="12"/>
      <c r="AG90" s="11"/>
      <c r="AH90" s="11"/>
      <c r="AI90" s="11"/>
      <c r="AJ90" t="s">
        <v>25</v>
      </c>
      <c r="AK90" s="12"/>
      <c r="AM90" s="20"/>
      <c r="AN90" s="20">
        <f>MAX(AN85:AN88)-MIN(AN85:AN88)</f>
        <v>0.3500000000000085</v>
      </c>
      <c r="AO90" s="20"/>
      <c r="AP90" s="20">
        <f>MAX(AP85:AP88)-MIN(AP85:AP88)</f>
        <v>0</v>
      </c>
      <c r="AQ90" s="20"/>
      <c r="AR90" s="20">
        <f>MAX(AR85:AR88)-MIN(AR85:AR88)</f>
        <v>0.4000000000000057</v>
      </c>
      <c r="AS90" s="20"/>
      <c r="AT90" s="20">
        <f>MAX(AT85:AT88)-MIN(AT85:AT88)</f>
        <v>0.269999999999996</v>
      </c>
      <c r="AU90" s="20"/>
      <c r="AV90" s="20">
        <f>MAX(AV85:AV88)-MIN(AV85:AV88)</f>
        <v>0.4099999999999966</v>
      </c>
      <c r="AW90" s="20"/>
      <c r="AX90" s="20">
        <f>MAX(AX85:AX88)-MIN(AX85:AX88)</f>
        <v>0.28999999999999204</v>
      </c>
      <c r="AY90" s="20"/>
      <c r="AZ90" s="20"/>
      <c r="BA90" s="20"/>
      <c r="BB90" s="20"/>
      <c r="BC90" s="20"/>
      <c r="BD90" s="20"/>
      <c r="BE90" s="20"/>
      <c r="BF90" s="20"/>
      <c r="BG90" s="20"/>
      <c r="BH90" s="20"/>
      <c r="BI90" s="20"/>
      <c r="BJ90" s="20"/>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row>
    <row r="91" spans="2:98" ht="15">
      <c r="B91" s="11"/>
      <c r="C91" s="11"/>
      <c r="D91" s="9" t="s">
        <v>94</v>
      </c>
      <c r="E91" s="9" t="s">
        <v>112</v>
      </c>
      <c r="F91" s="9" t="s">
        <v>11</v>
      </c>
      <c r="I91" s="18"/>
      <c r="J91" s="1"/>
      <c r="K91" s="18"/>
      <c r="L91" s="1"/>
      <c r="M91" s="18"/>
      <c r="N91" s="1"/>
      <c r="O91" s="1"/>
      <c r="P91" s="1"/>
      <c r="Q91" s="1"/>
      <c r="R91" s="1"/>
      <c r="S91" s="1"/>
      <c r="T91" s="1"/>
      <c r="U91" s="20"/>
      <c r="V91" s="1"/>
      <c r="W91" s="20"/>
      <c r="X91" s="1"/>
      <c r="Y91" s="20"/>
      <c r="Z91" s="1"/>
      <c r="AA91" s="20"/>
      <c r="AB91" s="1"/>
      <c r="AC91" s="20"/>
      <c r="AD91" s="1"/>
      <c r="AE91" s="20"/>
      <c r="AF91" s="1"/>
      <c r="AH91" t="str">
        <f>TEXT(D91,"0000")&amp;"-"&amp;TEXT(E91,"0000")</f>
        <v>BP1K-BP21</v>
      </c>
      <c r="AJ91" t="s">
        <v>45</v>
      </c>
      <c r="AK91" s="1"/>
      <c r="AM91" s="20"/>
      <c r="AN91" s="20">
        <f>AN92</f>
        <v>-66.445</v>
      </c>
      <c r="AO91" s="20"/>
      <c r="AP91" s="20">
        <f>AP92</f>
        <v>-65.06</v>
      </c>
      <c r="AQ91" s="20"/>
      <c r="AR91" s="20">
        <f>AR92</f>
        <v>-67.05</v>
      </c>
      <c r="AS91" s="20"/>
      <c r="AT91" s="20">
        <f>AT92</f>
        <v>-65.66499999999999</v>
      </c>
      <c r="AU91" s="20"/>
      <c r="AV91" s="20">
        <f>AV92</f>
        <v>-66.785</v>
      </c>
      <c r="AW91" s="20"/>
      <c r="AX91" s="20">
        <f>AX92</f>
        <v>-69.235</v>
      </c>
      <c r="AY91" s="20"/>
      <c r="AZ91" s="20"/>
      <c r="BA91" s="20"/>
      <c r="BB91" s="20"/>
      <c r="BC91" s="20"/>
      <c r="BD91" s="20"/>
      <c r="BE91" s="20"/>
      <c r="BF91" s="20"/>
      <c r="BG91" s="20"/>
      <c r="BH91" s="20"/>
      <c r="BI91" s="20"/>
      <c r="BJ91" s="20"/>
      <c r="BL91" s="15"/>
      <c r="BM91" s="16"/>
      <c r="BN91" s="24"/>
      <c r="BO91" s="24"/>
      <c r="BP91" s="24"/>
      <c r="BQ91" s="21"/>
      <c r="BR91" s="21"/>
      <c r="BS91" s="21"/>
      <c r="BT91" s="21"/>
      <c r="BU91" s="21"/>
      <c r="BV91" s="21"/>
      <c r="BW91" s="1"/>
      <c r="BX91" s="1"/>
      <c r="BY91" s="1"/>
      <c r="BZ91" s="1"/>
      <c r="CA91" s="1"/>
      <c r="CB91" s="1"/>
      <c r="CC91" s="1"/>
      <c r="CD91" s="1"/>
      <c r="CE91" s="1"/>
      <c r="CF91" s="1"/>
      <c r="CG91" s="1"/>
      <c r="CH91" s="1"/>
      <c r="CI91" s="1"/>
      <c r="CJ91" s="1"/>
      <c r="CK91" s="1"/>
      <c r="CL91" s="1"/>
      <c r="CM91" s="1"/>
      <c r="CN91" s="1"/>
      <c r="CR91" s="20"/>
      <c r="CS91" s="20"/>
      <c r="CT91" s="20"/>
    </row>
    <row r="92" spans="2:92" ht="15">
      <c r="B92" s="11"/>
      <c r="C92" s="11"/>
      <c r="D92" s="9"/>
      <c r="E92" s="9"/>
      <c r="F92" s="9"/>
      <c r="I92" s="18"/>
      <c r="J92" s="1"/>
      <c r="K92" s="18"/>
      <c r="L92" s="1"/>
      <c r="M92" s="18"/>
      <c r="N92" s="1"/>
      <c r="O92" s="1"/>
      <c r="P92" s="1"/>
      <c r="Q92" s="1"/>
      <c r="R92" s="1"/>
      <c r="S92" s="1"/>
      <c r="T92" s="1"/>
      <c r="U92" s="20"/>
      <c r="V92" s="1"/>
      <c r="W92" s="20"/>
      <c r="X92" s="1"/>
      <c r="Y92" s="20"/>
      <c r="Z92" s="1"/>
      <c r="AA92" s="20"/>
      <c r="AB92" s="1"/>
      <c r="AC92" s="20"/>
      <c r="AD92" s="1"/>
      <c r="AE92" s="20"/>
      <c r="AF92" s="1"/>
      <c r="AJ92" t="s">
        <v>46</v>
      </c>
      <c r="AK92" s="1"/>
      <c r="AM92" s="20"/>
      <c r="AN92" s="20">
        <f>AVERAGE(AN85:AN88)</f>
        <v>-66.445</v>
      </c>
      <c r="AO92" s="20"/>
      <c r="AP92" s="20">
        <f>AVERAGE(AP85:AP88)</f>
        <v>-65.06</v>
      </c>
      <c r="AQ92" s="20"/>
      <c r="AR92" s="20">
        <f>AVERAGE(AR85:AR88)</f>
        <v>-67.05</v>
      </c>
      <c r="AS92" s="20"/>
      <c r="AT92" s="20">
        <f>AVERAGE(AT85:AT88)</f>
        <v>-65.66499999999999</v>
      </c>
      <c r="AU92" s="20"/>
      <c r="AV92" s="20">
        <f>AVERAGE(AV85:AV88)</f>
        <v>-66.785</v>
      </c>
      <c r="AW92" s="20"/>
      <c r="AX92" s="20">
        <f>AVERAGE(AX85:AX88)</f>
        <v>-69.235</v>
      </c>
      <c r="AY92" s="20"/>
      <c r="AZ92" s="20"/>
      <c r="BA92" s="20"/>
      <c r="BB92" s="20"/>
      <c r="BC92" s="20"/>
      <c r="BD92" s="20"/>
      <c r="BE92" s="20"/>
      <c r="BF92" s="20"/>
      <c r="BG92" s="20"/>
      <c r="BH92" s="20"/>
      <c r="BI92" s="20"/>
      <c r="BJ92" s="20"/>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row>
    <row r="93" spans="2:92" ht="15">
      <c r="B93" s="11"/>
      <c r="C93" s="11"/>
      <c r="D93" s="9"/>
      <c r="E93" s="9"/>
      <c r="F93" s="9"/>
      <c r="I93" s="18"/>
      <c r="J93" s="1"/>
      <c r="K93" s="18"/>
      <c r="L93" s="1"/>
      <c r="M93" s="18"/>
      <c r="N93" s="1"/>
      <c r="O93" s="1"/>
      <c r="P93" s="1"/>
      <c r="Q93" s="1"/>
      <c r="R93" s="1"/>
      <c r="S93" s="1"/>
      <c r="T93" s="1"/>
      <c r="U93" s="20"/>
      <c r="V93" s="1"/>
      <c r="W93" s="20"/>
      <c r="X93" s="1"/>
      <c r="Y93" s="20"/>
      <c r="Z93" s="1"/>
      <c r="AA93" s="20"/>
      <c r="AB93" s="1"/>
      <c r="AC93" s="20"/>
      <c r="AD93" s="1"/>
      <c r="AE93" s="20"/>
      <c r="AF93" s="1"/>
      <c r="AK93" s="1"/>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row>
    <row r="94" spans="1:110" ht="15">
      <c r="A94" s="15" t="s">
        <v>191</v>
      </c>
      <c r="B94" s="26"/>
      <c r="C94" s="26"/>
      <c r="D94" s="26"/>
      <c r="E94" s="26"/>
      <c r="F94" s="26"/>
      <c r="G94" s="15"/>
      <c r="H94" s="15"/>
      <c r="I94" s="25"/>
      <c r="J94" s="24"/>
      <c r="K94" s="25"/>
      <c r="L94" s="16"/>
      <c r="M94" s="25"/>
      <c r="N94" s="16"/>
      <c r="O94" s="16"/>
      <c r="P94" s="16"/>
      <c r="Q94" s="16"/>
      <c r="R94" s="16"/>
      <c r="S94" s="16"/>
      <c r="T94" s="16"/>
      <c r="U94" s="21"/>
      <c r="V94" s="16"/>
      <c r="W94" s="21"/>
      <c r="X94" s="16"/>
      <c r="Y94" s="21"/>
      <c r="Z94" s="16"/>
      <c r="AA94" s="21"/>
      <c r="AB94" s="16"/>
      <c r="AC94" s="21"/>
      <c r="AD94" s="16"/>
      <c r="AE94" s="21"/>
      <c r="AF94" s="16"/>
      <c r="AG94" s="15"/>
      <c r="AH94" s="15"/>
      <c r="AI94" s="15"/>
      <c r="AJ94" s="24"/>
      <c r="AK94" s="24"/>
      <c r="AL94" s="24"/>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15"/>
      <c r="BL94" s="15"/>
      <c r="BM94" s="16"/>
      <c r="BN94" s="24"/>
      <c r="BO94" s="24"/>
      <c r="BP94" s="24"/>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Q94" s="1"/>
      <c r="CR94" s="20"/>
      <c r="CS94" s="20"/>
      <c r="CT94" s="20"/>
      <c r="CU94" s="20"/>
      <c r="CV94" s="20"/>
      <c r="CW94" s="20"/>
      <c r="CX94" s="20"/>
      <c r="CY94" s="20"/>
      <c r="CZ94" s="20"/>
      <c r="DA94" s="20"/>
      <c r="DB94" s="20"/>
      <c r="DC94" s="20"/>
      <c r="DD94" s="23"/>
      <c r="DE94" s="20"/>
      <c r="DF94" s="20"/>
    </row>
    <row r="95" spans="2:92" ht="15">
      <c r="B95" s="10" t="s">
        <v>19</v>
      </c>
      <c r="C95" s="10" t="s">
        <v>20</v>
      </c>
      <c r="D95" s="10" t="s">
        <v>27</v>
      </c>
      <c r="E95" s="10" t="s">
        <v>28</v>
      </c>
      <c r="F95" s="10" t="s">
        <v>9</v>
      </c>
      <c r="G95" t="s">
        <v>1</v>
      </c>
      <c r="H95" t="s">
        <v>0</v>
      </c>
      <c r="I95" s="6" t="s">
        <v>14</v>
      </c>
      <c r="J95" t="s">
        <v>10</v>
      </c>
      <c r="K95" s="6" t="s">
        <v>15</v>
      </c>
      <c r="L95" t="s">
        <v>10</v>
      </c>
      <c r="M95" s="6" t="s">
        <v>66</v>
      </c>
      <c r="N95" t="s">
        <v>10</v>
      </c>
      <c r="U95" s="20"/>
      <c r="W95" s="20"/>
      <c r="Y95" s="20"/>
      <c r="AA95" s="20"/>
      <c r="AC95" s="20"/>
      <c r="AE95" s="20"/>
      <c r="AH95" t="s">
        <v>0</v>
      </c>
      <c r="AI95" t="s">
        <v>1</v>
      </c>
      <c r="AJ95" s="2" t="s">
        <v>3</v>
      </c>
      <c r="AK95" s="2" t="s">
        <v>69</v>
      </c>
      <c r="AL95" s="2" t="s">
        <v>16</v>
      </c>
      <c r="AM95" t="s">
        <v>67</v>
      </c>
      <c r="AO95" t="s">
        <v>68</v>
      </c>
      <c r="AQ95" t="s">
        <v>70</v>
      </c>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row>
    <row r="96" spans="1:92" ht="15">
      <c r="A96" s="13"/>
      <c r="B96" s="13"/>
      <c r="C96" s="13"/>
      <c r="D96" s="13"/>
      <c r="E96" s="13"/>
      <c r="F96" s="13"/>
      <c r="G96" s="13"/>
      <c r="H96" s="13"/>
      <c r="I96" s="13"/>
      <c r="J96" s="13"/>
      <c r="K96" s="13"/>
      <c r="L96" s="13"/>
      <c r="M96" s="13"/>
      <c r="N96" s="13"/>
      <c r="O96" s="13"/>
      <c r="P96" s="13"/>
      <c r="Q96" s="13"/>
      <c r="R96" s="13"/>
      <c r="S96" s="13"/>
      <c r="T96" s="13"/>
      <c r="U96" s="17"/>
      <c r="V96" s="13"/>
      <c r="W96" s="17"/>
      <c r="X96" s="13"/>
      <c r="Y96" s="17"/>
      <c r="Z96" s="13"/>
      <c r="AA96" s="17"/>
      <c r="AB96" s="13"/>
      <c r="AC96" s="17"/>
      <c r="AD96" s="13"/>
      <c r="AE96" s="17"/>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row>
    <row r="97" spans="1:92" ht="15">
      <c r="A97" s="15"/>
      <c r="B97" s="10">
        <v>59440</v>
      </c>
      <c r="C97" s="10">
        <v>59449</v>
      </c>
      <c r="D97" s="9" t="s">
        <v>192</v>
      </c>
      <c r="E97" s="9" t="s">
        <v>112</v>
      </c>
      <c r="F97" s="9" t="s">
        <v>11</v>
      </c>
      <c r="G97" s="15" t="str">
        <f>TEXT(B97,"00000")&amp;"-"&amp;TEXT(C97,"00000")</f>
        <v>59440-59449</v>
      </c>
      <c r="H97" s="15" t="str">
        <f>TEXT(D97,"0000")&amp;"-"&amp;TEXT(E97,"0000")</f>
        <v>BP27-BP21</v>
      </c>
      <c r="I97" s="18">
        <v>42.59</v>
      </c>
      <c r="J97" s="16">
        <v>0.1</v>
      </c>
      <c r="K97" s="18">
        <v>41.59</v>
      </c>
      <c r="L97" s="16">
        <v>0.1</v>
      </c>
      <c r="M97" s="18">
        <v>42.82</v>
      </c>
      <c r="N97" s="16">
        <v>0.1</v>
      </c>
      <c r="O97" s="18">
        <v>41.59</v>
      </c>
      <c r="P97" s="16">
        <v>0.1</v>
      </c>
      <c r="Q97" s="18">
        <v>42.63</v>
      </c>
      <c r="R97" s="16">
        <v>0.1</v>
      </c>
      <c r="S97" s="18">
        <v>44.17</v>
      </c>
      <c r="T97" s="16">
        <v>0.1</v>
      </c>
      <c r="U97" s="21">
        <v>41.05</v>
      </c>
      <c r="V97" s="16">
        <v>0.1</v>
      </c>
      <c r="W97" s="21">
        <v>41.07</v>
      </c>
      <c r="X97" s="16">
        <v>0.1</v>
      </c>
      <c r="Y97" s="21">
        <v>43.1</v>
      </c>
      <c r="Z97" s="16">
        <v>0.1</v>
      </c>
      <c r="AA97" s="21">
        <v>42.13</v>
      </c>
      <c r="AB97" s="16">
        <v>0.1</v>
      </c>
      <c r="AC97" s="21">
        <v>42.75</v>
      </c>
      <c r="AD97" s="16">
        <v>0.1</v>
      </c>
      <c r="AE97" s="21">
        <v>44.15</v>
      </c>
      <c r="AF97" s="16">
        <v>0.1</v>
      </c>
      <c r="AG97" s="15"/>
      <c r="AH97" s="15" t="str">
        <f>H97</f>
        <v>BP27-BP21</v>
      </c>
      <c r="AI97" s="15" t="str">
        <f>TEXT(B97,"00000")&amp;"-"&amp;TEXT(C97,"00000")</f>
        <v>59440-59449</v>
      </c>
      <c r="AJ97" s="3">
        <v>61.34</v>
      </c>
      <c r="AK97" s="3">
        <v>43.25</v>
      </c>
      <c r="AL97" s="2"/>
      <c r="AM97" s="21">
        <f>I97</f>
        <v>42.59</v>
      </c>
      <c r="AN97" s="21">
        <f>AM97+$AJ97-$AK97</f>
        <v>60.68000000000001</v>
      </c>
      <c r="AO97" s="21">
        <f>K97</f>
        <v>41.59</v>
      </c>
      <c r="AP97" s="21">
        <f>AO97+$AJ97-$AK97</f>
        <v>59.68000000000001</v>
      </c>
      <c r="AQ97" s="21">
        <f>M97</f>
        <v>42.82</v>
      </c>
      <c r="AR97" s="21">
        <f>AQ97+$AJ97-$AK97</f>
        <v>60.91</v>
      </c>
      <c r="AS97" s="21">
        <f>O97</f>
        <v>41.59</v>
      </c>
      <c r="AT97" s="21">
        <f>AS97+$AJ97-$AK97</f>
        <v>59.68000000000001</v>
      </c>
      <c r="AU97" s="21">
        <f>Q97</f>
        <v>42.63</v>
      </c>
      <c r="AV97" s="21">
        <f>AU97+$AJ97-$AK97</f>
        <v>60.72</v>
      </c>
      <c r="AW97" s="21">
        <f>S97</f>
        <v>44.17</v>
      </c>
      <c r="AX97" s="21">
        <f>AW97+$AJ97-$AK97</f>
        <v>62.260000000000005</v>
      </c>
      <c r="AY97" s="21">
        <f>U97</f>
        <v>41.05</v>
      </c>
      <c r="AZ97" s="21">
        <f>AY97+$AJ97-$AK97</f>
        <v>59.14</v>
      </c>
      <c r="BA97" s="21">
        <f>W97</f>
        <v>41.07</v>
      </c>
      <c r="BB97" s="21">
        <f>BA97+$AJ97-$AK97</f>
        <v>59.16</v>
      </c>
      <c r="BC97" s="21">
        <f>Y97</f>
        <v>43.1</v>
      </c>
      <c r="BD97" s="21">
        <f>BC97+$AJ97-$AK97</f>
        <v>61.19</v>
      </c>
      <c r="BE97" s="21">
        <f>AA97</f>
        <v>42.13</v>
      </c>
      <c r="BF97" s="21">
        <f>BE97+$AJ97-$AK97</f>
        <v>60.22</v>
      </c>
      <c r="BG97" s="21">
        <f>AC97</f>
        <v>42.75</v>
      </c>
      <c r="BH97" s="21">
        <f>BG97+$AJ97-$AK97</f>
        <v>60.84</v>
      </c>
      <c r="BI97" s="21">
        <f>AE97</f>
        <v>44.15</v>
      </c>
      <c r="BJ97" s="21">
        <f>BI97+$AJ97-$AK97</f>
        <v>62.24000000000001</v>
      </c>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row>
    <row r="98" spans="1:92" ht="15">
      <c r="A98" s="15"/>
      <c r="B98" s="10">
        <v>59663</v>
      </c>
      <c r="C98" s="10">
        <v>59667</v>
      </c>
      <c r="D98" s="9" t="s">
        <v>192</v>
      </c>
      <c r="E98" s="9" t="s">
        <v>112</v>
      </c>
      <c r="F98" s="9" t="s">
        <v>11</v>
      </c>
      <c r="G98" s="15" t="str">
        <f>TEXT(B98,"00000")&amp;"-"&amp;TEXT(C98,"00000")</f>
        <v>59663-59667</v>
      </c>
      <c r="H98" s="15" t="str">
        <f>TEXT(D98,"0000")&amp;"-"&amp;TEXT(E98,"0000")</f>
        <v>BP27-BP21</v>
      </c>
      <c r="I98" s="18">
        <v>75.54</v>
      </c>
      <c r="J98" s="16">
        <v>0.1</v>
      </c>
      <c r="K98" s="18">
        <v>74.48</v>
      </c>
      <c r="L98" s="16">
        <v>0.1</v>
      </c>
      <c r="M98" s="18">
        <v>75.8</v>
      </c>
      <c r="N98" s="16">
        <v>0.1</v>
      </c>
      <c r="O98" s="18">
        <v>74.52</v>
      </c>
      <c r="P98" s="16">
        <v>0.1</v>
      </c>
      <c r="Q98" s="18">
        <v>75.63</v>
      </c>
      <c r="R98" s="16">
        <v>0.1</v>
      </c>
      <c r="S98" s="18">
        <v>77.13</v>
      </c>
      <c r="T98" s="16">
        <v>0.1</v>
      </c>
      <c r="U98" s="21">
        <v>73.97</v>
      </c>
      <c r="V98" s="16">
        <v>0.1</v>
      </c>
      <c r="W98" s="21">
        <v>73.95</v>
      </c>
      <c r="X98" s="16">
        <v>0.1</v>
      </c>
      <c r="Y98" s="21">
        <v>76.03</v>
      </c>
      <c r="Z98" s="16">
        <v>0.1</v>
      </c>
      <c r="AA98" s="21">
        <v>74.76</v>
      </c>
      <c r="AB98" s="16">
        <v>0.1</v>
      </c>
      <c r="AC98" s="21">
        <v>75.75</v>
      </c>
      <c r="AD98" s="16">
        <v>0.1</v>
      </c>
      <c r="AE98" s="21">
        <v>77.13</v>
      </c>
      <c r="AF98" s="16">
        <v>0.1</v>
      </c>
      <c r="AG98" s="15"/>
      <c r="AH98" s="15" t="str">
        <f>H98</f>
        <v>BP27-BP21</v>
      </c>
      <c r="AI98" s="15" t="str">
        <f>TEXT(B98,"00000")&amp;"-"&amp;TEXT(C98,"00000")</f>
        <v>59663-59667</v>
      </c>
      <c r="AJ98" s="3">
        <v>28.2</v>
      </c>
      <c r="AK98" s="3">
        <v>43.29</v>
      </c>
      <c r="AL98" s="2"/>
      <c r="AM98" s="21">
        <f>I98</f>
        <v>75.54</v>
      </c>
      <c r="AN98" s="21">
        <f>AM98+$AJ98-$AK98</f>
        <v>60.45000000000001</v>
      </c>
      <c r="AO98" s="21">
        <f>K98</f>
        <v>74.48</v>
      </c>
      <c r="AP98" s="21">
        <f>AO98+$AJ98-$AK98</f>
        <v>59.39000000000001</v>
      </c>
      <c r="AQ98" s="21">
        <f>M98</f>
        <v>75.8</v>
      </c>
      <c r="AR98" s="21">
        <f>AQ98+$AJ98-$AK98</f>
        <v>60.71</v>
      </c>
      <c r="AS98" s="21">
        <f>O98</f>
        <v>74.52</v>
      </c>
      <c r="AT98" s="21">
        <f>AS98+$AJ98-$AK98</f>
        <v>59.43</v>
      </c>
      <c r="AU98" s="21">
        <f>Q98</f>
        <v>75.63</v>
      </c>
      <c r="AV98" s="21">
        <f>AU98+$AJ98-$AK98</f>
        <v>60.54</v>
      </c>
      <c r="AW98" s="21">
        <f>S98</f>
        <v>77.13</v>
      </c>
      <c r="AX98" s="21">
        <f>AW98+$AJ98-$AK98</f>
        <v>62.04</v>
      </c>
      <c r="AY98" s="21">
        <f>U98</f>
        <v>73.97</v>
      </c>
      <c r="AZ98" s="21">
        <f>AY98+$AJ98-$AK98</f>
        <v>58.88</v>
      </c>
      <c r="BA98" s="21">
        <f>W98</f>
        <v>73.95</v>
      </c>
      <c r="BB98" s="21">
        <f>BA98+$AJ98-$AK98</f>
        <v>58.86000000000001</v>
      </c>
      <c r="BC98" s="21">
        <f>Y98</f>
        <v>76.03</v>
      </c>
      <c r="BD98" s="21">
        <f>BC98+$AJ98-$AK98</f>
        <v>60.940000000000005</v>
      </c>
      <c r="BE98" s="21">
        <f>AA98</f>
        <v>74.76</v>
      </c>
      <c r="BF98" s="21">
        <f>BE98+$AJ98-$AK98</f>
        <v>59.67000000000001</v>
      </c>
      <c r="BG98" s="21">
        <f>AC98</f>
        <v>75.75</v>
      </c>
      <c r="BH98" s="21">
        <f>BG98+$AJ98-$AK98</f>
        <v>60.660000000000004</v>
      </c>
      <c r="BI98" s="21">
        <f>AE98</f>
        <v>77.13</v>
      </c>
      <c r="BJ98" s="21">
        <f>BI98+$AJ98-$AK98</f>
        <v>62.04</v>
      </c>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row>
    <row r="99" spans="1:92" ht="15">
      <c r="A99" s="15"/>
      <c r="B99" s="10"/>
      <c r="C99" s="10"/>
      <c r="D99" s="9"/>
      <c r="E99" s="9"/>
      <c r="F99" s="9"/>
      <c r="G99" s="15"/>
      <c r="H99" s="15"/>
      <c r="I99" s="18"/>
      <c r="J99" s="16"/>
      <c r="K99" s="18"/>
      <c r="L99" s="16"/>
      <c r="M99" s="18"/>
      <c r="N99" s="16"/>
      <c r="O99" s="18"/>
      <c r="P99" s="16"/>
      <c r="Q99" s="18"/>
      <c r="R99" s="16"/>
      <c r="S99" s="18"/>
      <c r="T99" s="16"/>
      <c r="U99" s="21"/>
      <c r="V99" s="16"/>
      <c r="W99" s="21"/>
      <c r="X99" s="16"/>
      <c r="Y99" s="21"/>
      <c r="Z99" s="16"/>
      <c r="AA99" s="21"/>
      <c r="AB99" s="16"/>
      <c r="AC99" s="21"/>
      <c r="AD99" s="16"/>
      <c r="AE99" s="21"/>
      <c r="AF99" s="16"/>
      <c r="AG99" s="15"/>
      <c r="AH99" s="15"/>
      <c r="AI99" s="15"/>
      <c r="AJ99" s="3"/>
      <c r="AK99" s="3"/>
      <c r="AL99" s="2"/>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row>
    <row r="100" spans="1:92" ht="15">
      <c r="A100" s="15"/>
      <c r="B100" s="10"/>
      <c r="C100" s="10"/>
      <c r="D100" s="9"/>
      <c r="E100" s="9"/>
      <c r="F100" s="9"/>
      <c r="G100" s="15"/>
      <c r="H100" s="15"/>
      <c r="I100" s="18"/>
      <c r="J100" s="16"/>
      <c r="K100" s="18"/>
      <c r="L100" s="16"/>
      <c r="M100" s="18"/>
      <c r="N100" s="16"/>
      <c r="O100" s="18"/>
      <c r="P100" s="16"/>
      <c r="Q100" s="18"/>
      <c r="R100" s="16"/>
      <c r="S100" s="18"/>
      <c r="T100" s="16"/>
      <c r="U100" s="21"/>
      <c r="V100" s="16"/>
      <c r="W100" s="21"/>
      <c r="X100" s="16"/>
      <c r="Y100" s="21"/>
      <c r="Z100" s="16"/>
      <c r="AA100" s="21"/>
      <c r="AB100" s="16"/>
      <c r="AC100" s="21"/>
      <c r="AD100" s="16"/>
      <c r="AE100" s="21"/>
      <c r="AF100" s="16"/>
      <c r="AG100" s="15"/>
      <c r="AH100" s="15"/>
      <c r="AI100" s="15"/>
      <c r="AJ100" s="3"/>
      <c r="AK100" s="3"/>
      <c r="AL100" s="2"/>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row>
    <row r="101" spans="1:92" ht="15">
      <c r="A101" s="13"/>
      <c r="B101" s="13"/>
      <c r="C101" s="13"/>
      <c r="D101" s="13"/>
      <c r="E101" s="13"/>
      <c r="F101" s="13"/>
      <c r="G101" s="13"/>
      <c r="H101" s="13"/>
      <c r="I101" s="17"/>
      <c r="J101" s="14"/>
      <c r="K101" s="17"/>
      <c r="L101" s="14"/>
      <c r="M101" s="17"/>
      <c r="N101" s="14"/>
      <c r="O101" s="14"/>
      <c r="P101" s="14"/>
      <c r="Q101" s="14"/>
      <c r="R101" s="14"/>
      <c r="S101" s="14"/>
      <c r="T101" s="14"/>
      <c r="U101" s="14"/>
      <c r="V101" s="14"/>
      <c r="W101" s="14"/>
      <c r="X101" s="14"/>
      <c r="Y101" s="14"/>
      <c r="Z101" s="14"/>
      <c r="AA101" s="14"/>
      <c r="AB101" s="14"/>
      <c r="AC101" s="14"/>
      <c r="AD101" s="14"/>
      <c r="AE101" s="14"/>
      <c r="AF101" s="14"/>
      <c r="AG101" s="13"/>
      <c r="AH101" s="13"/>
      <c r="AI101" s="13"/>
      <c r="AJ101" s="14"/>
      <c r="AK101" s="14"/>
      <c r="AL101" s="13"/>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row>
    <row r="102" spans="1:92" ht="15">
      <c r="A102" t="s">
        <v>193</v>
      </c>
      <c r="B102" s="11"/>
      <c r="C102" s="11"/>
      <c r="D102" s="11"/>
      <c r="E102" s="11"/>
      <c r="F102" s="11"/>
      <c r="G102" s="11"/>
      <c r="H102" s="11"/>
      <c r="I102" s="19"/>
      <c r="J102" s="12"/>
      <c r="K102" s="19"/>
      <c r="L102" s="12"/>
      <c r="M102" s="19"/>
      <c r="N102" s="12"/>
      <c r="O102" s="12"/>
      <c r="P102" s="12"/>
      <c r="Q102" s="12"/>
      <c r="R102" s="12"/>
      <c r="S102" s="12"/>
      <c r="T102" s="12"/>
      <c r="U102" s="12"/>
      <c r="V102" s="12"/>
      <c r="W102" s="12"/>
      <c r="X102" s="12"/>
      <c r="Y102" s="12"/>
      <c r="Z102" s="12"/>
      <c r="AA102" s="12"/>
      <c r="AB102" s="12"/>
      <c r="AC102" s="12"/>
      <c r="AD102" s="12"/>
      <c r="AE102" s="12"/>
      <c r="AF102" s="12"/>
      <c r="AG102" s="11"/>
      <c r="AH102" s="11"/>
      <c r="AI102" s="11"/>
      <c r="AJ102" s="11" t="s">
        <v>25</v>
      </c>
      <c r="AK102" s="12"/>
      <c r="AL102" s="11"/>
      <c r="AM102" s="20"/>
      <c r="AN102" s="20">
        <f>MAX(AN97:AN100)-MIN(AN97:AN100)</f>
        <v>0.22999999999999687</v>
      </c>
      <c r="AO102" s="20"/>
      <c r="AP102" s="20">
        <f>MAX(AP97:AP100)-MIN(AP97:AP100)</f>
        <v>0.28999999999999915</v>
      </c>
      <c r="AQ102" s="20"/>
      <c r="AR102" s="20">
        <f>MAX(AR97:AR100)-MIN(AR97:AR100)</f>
        <v>0.19999999999999574</v>
      </c>
      <c r="AS102" s="20"/>
      <c r="AT102" s="20">
        <f>MAX(AT97:AT100)-MIN(AT97:AT100)</f>
        <v>0.2500000000000071</v>
      </c>
      <c r="AU102" s="20"/>
      <c r="AV102" s="20">
        <f>MAX(AV97:AV100)-MIN(AV97:AV100)</f>
        <v>0.17999999999999972</v>
      </c>
      <c r="AW102" s="20"/>
      <c r="AX102" s="20">
        <f>MAX(AX97:AX100)-MIN(AX97:AX100)</f>
        <v>0.22000000000000597</v>
      </c>
      <c r="AY102" s="20"/>
      <c r="AZ102" s="20">
        <f>MAX(AZ97:AZ100)-MIN(AZ97:AZ100)</f>
        <v>0.259999999999998</v>
      </c>
      <c r="BA102" s="20"/>
      <c r="BB102" s="20">
        <f>MAX(BB97:BB100)-MIN(BB97:BB100)</f>
        <v>0.29999999999999005</v>
      </c>
      <c r="BC102" s="20"/>
      <c r="BD102" s="20">
        <f>MAX(BD97:BD100)-MIN(BD97:BD100)</f>
        <v>0.2499999999999929</v>
      </c>
      <c r="BE102" s="20"/>
      <c r="BF102" s="20">
        <f>MAX(BF97:BF100)-MIN(BF97:BF100)</f>
        <v>0.54999999999999</v>
      </c>
      <c r="BG102" s="20"/>
      <c r="BH102" s="20">
        <f>MAX(BH97:BH100)-MIN(BH97:BH100)</f>
        <v>0.17999999999999972</v>
      </c>
      <c r="BI102" s="20"/>
      <c r="BJ102" s="20">
        <f>MAX(BJ97:BJ100)-MIN(BJ97:BJ100)</f>
        <v>0.20000000000000995</v>
      </c>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row>
    <row r="103" spans="2:92" ht="15">
      <c r="B103" s="11"/>
      <c r="C103" s="11"/>
      <c r="D103" s="9" t="s">
        <v>192</v>
      </c>
      <c r="E103" s="9" t="s">
        <v>112</v>
      </c>
      <c r="F103" s="9" t="s">
        <v>11</v>
      </c>
      <c r="I103" s="18"/>
      <c r="J103" s="1"/>
      <c r="K103" s="18"/>
      <c r="L103" s="1"/>
      <c r="M103" s="18"/>
      <c r="N103" s="1"/>
      <c r="O103" s="18"/>
      <c r="P103" s="1"/>
      <c r="Q103" s="18"/>
      <c r="R103" s="1"/>
      <c r="S103" s="18"/>
      <c r="T103" s="1"/>
      <c r="U103" s="1"/>
      <c r="V103" s="1"/>
      <c r="W103" s="1"/>
      <c r="X103" s="1"/>
      <c r="Y103" s="1"/>
      <c r="Z103" s="1"/>
      <c r="AA103" s="1"/>
      <c r="AB103" s="1"/>
      <c r="AC103" s="1"/>
      <c r="AD103" s="1"/>
      <c r="AE103" s="1"/>
      <c r="AF103" s="1"/>
      <c r="AH103" t="str">
        <f>TEXT(D103,"0000")&amp;"-"&amp;TEXT(E103,"0000")</f>
        <v>BP27-BP21</v>
      </c>
      <c r="AJ103" t="s">
        <v>45</v>
      </c>
      <c r="AK103" s="1"/>
      <c r="AM103" s="20"/>
      <c r="AN103" s="20">
        <f>AN104</f>
        <v>60.56500000000001</v>
      </c>
      <c r="AO103" s="20"/>
      <c r="AP103" s="20">
        <f>AP104</f>
        <v>59.53500000000001</v>
      </c>
      <c r="AQ103" s="20"/>
      <c r="AR103" s="20">
        <f>AR104</f>
        <v>60.81</v>
      </c>
      <c r="AS103" s="20"/>
      <c r="AT103" s="20">
        <f>AT104</f>
        <v>59.55500000000001</v>
      </c>
      <c r="AU103" s="20"/>
      <c r="AV103" s="20">
        <f>AV104</f>
        <v>60.629999999999995</v>
      </c>
      <c r="AW103" s="20"/>
      <c r="AX103" s="20">
        <f>AX104</f>
        <v>62.150000000000006</v>
      </c>
      <c r="AY103" s="20"/>
      <c r="AZ103" s="20">
        <f>AZ104</f>
        <v>59.010000000000005</v>
      </c>
      <c r="BA103" s="20"/>
      <c r="BB103" s="20">
        <f>BB104</f>
        <v>59.010000000000005</v>
      </c>
      <c r="BC103" s="20"/>
      <c r="BD103" s="20">
        <f>BD104</f>
        <v>61.065</v>
      </c>
      <c r="BE103" s="20"/>
      <c r="BF103" s="20">
        <f>BF104</f>
        <v>59.94500000000001</v>
      </c>
      <c r="BG103" s="20"/>
      <c r="BH103" s="20">
        <f>BH104</f>
        <v>60.75</v>
      </c>
      <c r="BI103" s="20"/>
      <c r="BJ103" s="20">
        <f>BJ104</f>
        <v>62.14</v>
      </c>
      <c r="BM103" s="20"/>
      <c r="BN103" s="20"/>
      <c r="BO103" s="20"/>
      <c r="BP103" s="20"/>
      <c r="BQ103" s="20"/>
      <c r="BR103" s="1"/>
      <c r="BS103" s="1"/>
      <c r="BT103" s="1"/>
      <c r="BU103" s="1"/>
      <c r="BV103" s="1"/>
      <c r="BW103" s="1"/>
      <c r="BX103" s="1"/>
      <c r="BY103" s="1"/>
      <c r="BZ103" s="1"/>
      <c r="CA103" s="1"/>
      <c r="CB103" s="1"/>
      <c r="CC103" s="1"/>
      <c r="CD103" s="1"/>
      <c r="CE103" s="1"/>
      <c r="CF103" s="1"/>
      <c r="CG103" s="1"/>
      <c r="CH103" s="1"/>
      <c r="CI103" s="1"/>
      <c r="CJ103" s="1"/>
      <c r="CK103" s="1"/>
      <c r="CL103" s="1"/>
      <c r="CM103" s="1"/>
      <c r="CN103" s="1"/>
    </row>
    <row r="104" spans="2:92" ht="15">
      <c r="B104" s="11"/>
      <c r="C104" s="11"/>
      <c r="D104" s="9"/>
      <c r="E104" s="9"/>
      <c r="F104" s="9"/>
      <c r="I104" s="18"/>
      <c r="J104" s="1"/>
      <c r="K104" s="18"/>
      <c r="L104" s="1"/>
      <c r="M104" s="18"/>
      <c r="N104" s="1"/>
      <c r="O104" s="18"/>
      <c r="P104" s="1"/>
      <c r="Q104" s="18"/>
      <c r="R104" s="1"/>
      <c r="S104" s="18"/>
      <c r="T104" s="1"/>
      <c r="U104" s="1"/>
      <c r="V104" s="1"/>
      <c r="W104" s="1"/>
      <c r="X104" s="1"/>
      <c r="Y104" s="1"/>
      <c r="Z104" s="1"/>
      <c r="AA104" s="1"/>
      <c r="AB104" s="1"/>
      <c r="AC104" s="1"/>
      <c r="AD104" s="1"/>
      <c r="AE104" s="1"/>
      <c r="AF104" s="1"/>
      <c r="AJ104" t="s">
        <v>46</v>
      </c>
      <c r="AK104" s="1"/>
      <c r="AM104" s="20"/>
      <c r="AN104" s="20">
        <f>AVERAGE(AN97:AN100)</f>
        <v>60.56500000000001</v>
      </c>
      <c r="AO104" s="20"/>
      <c r="AP104" s="20">
        <f>AVERAGE(AP97:AP100)</f>
        <v>59.53500000000001</v>
      </c>
      <c r="AQ104" s="20"/>
      <c r="AR104" s="20">
        <f>AVERAGE(AR97:AR100)</f>
        <v>60.81</v>
      </c>
      <c r="AS104" s="20"/>
      <c r="AT104" s="20">
        <f>AVERAGE(AT97:AT100)</f>
        <v>59.55500000000001</v>
      </c>
      <c r="AU104" s="20"/>
      <c r="AV104" s="20">
        <f>AVERAGE(AV97:AV100)</f>
        <v>60.629999999999995</v>
      </c>
      <c r="AW104" s="20"/>
      <c r="AX104" s="20">
        <f>AVERAGE(AX97:AX100)</f>
        <v>62.150000000000006</v>
      </c>
      <c r="AY104" s="20"/>
      <c r="AZ104" s="20">
        <f>AVERAGE(AZ97:AZ100)</f>
        <v>59.010000000000005</v>
      </c>
      <c r="BA104" s="20"/>
      <c r="BB104" s="20">
        <f>AVERAGE(BB97:BB100)</f>
        <v>59.010000000000005</v>
      </c>
      <c r="BC104" s="20"/>
      <c r="BD104" s="20">
        <f>AVERAGE(BD97:BD100)</f>
        <v>61.065</v>
      </c>
      <c r="BE104" s="20"/>
      <c r="BF104" s="20">
        <f>AVERAGE(BF97:BF100)</f>
        <v>59.94500000000001</v>
      </c>
      <c r="BG104" s="20"/>
      <c r="BH104" s="20">
        <f>AVERAGE(BH97:BH100)</f>
        <v>60.75</v>
      </c>
      <c r="BI104" s="20"/>
      <c r="BJ104" s="20">
        <f>AVERAGE(BJ97:BJ100)</f>
        <v>62.14</v>
      </c>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row>
    <row r="105" spans="1:92" ht="15">
      <c r="A105" s="13"/>
      <c r="B105" s="13"/>
      <c r="C105" s="13"/>
      <c r="D105" s="13"/>
      <c r="E105" s="13"/>
      <c r="F105" s="13"/>
      <c r="G105" s="13"/>
      <c r="H105" s="13"/>
      <c r="I105" s="17"/>
      <c r="J105" s="14"/>
      <c r="K105" s="17"/>
      <c r="L105" s="14"/>
      <c r="M105" s="17"/>
      <c r="N105" s="14"/>
      <c r="O105" s="17"/>
      <c r="P105" s="14"/>
      <c r="Q105" s="17"/>
      <c r="R105" s="14"/>
      <c r="S105" s="17"/>
      <c r="T105" s="14"/>
      <c r="U105" s="14"/>
      <c r="V105" s="14"/>
      <c r="W105" s="14"/>
      <c r="X105" s="14"/>
      <c r="Y105" s="14"/>
      <c r="Z105" s="14"/>
      <c r="AA105" s="14"/>
      <c r="AB105" s="14"/>
      <c r="AC105" s="14"/>
      <c r="AD105" s="14"/>
      <c r="AE105" s="14"/>
      <c r="AF105" s="14"/>
      <c r="AG105" s="13"/>
      <c r="AH105" s="13"/>
      <c r="AI105" s="13"/>
      <c r="AJ105" s="14"/>
      <c r="AK105" s="14"/>
      <c r="AL105" s="13"/>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row>
    <row r="106" spans="1:92" ht="15">
      <c r="A106" s="15"/>
      <c r="B106" s="10"/>
      <c r="C106" s="10"/>
      <c r="D106" s="9"/>
      <c r="E106" s="9"/>
      <c r="F106" s="9"/>
      <c r="G106" s="15"/>
      <c r="H106" s="15"/>
      <c r="I106" s="18"/>
      <c r="J106" s="16"/>
      <c r="K106" s="18"/>
      <c r="L106" s="16"/>
      <c r="M106" s="18"/>
      <c r="N106" s="16"/>
      <c r="O106" s="18"/>
      <c r="P106" s="16"/>
      <c r="Q106" s="18"/>
      <c r="R106" s="16"/>
      <c r="S106" s="18"/>
      <c r="T106" s="16"/>
      <c r="U106" s="16"/>
      <c r="V106" s="16"/>
      <c r="W106" s="16"/>
      <c r="X106" s="16"/>
      <c r="Y106" s="16"/>
      <c r="Z106" s="16"/>
      <c r="AA106" s="16"/>
      <c r="AB106" s="16"/>
      <c r="AC106" s="16"/>
      <c r="AD106" s="16"/>
      <c r="AE106" s="16"/>
      <c r="AF106" s="16"/>
      <c r="AG106" s="15"/>
      <c r="AH106" s="15"/>
      <c r="AI106" s="15"/>
      <c r="AJ106" s="3"/>
      <c r="AK106" s="3"/>
      <c r="AL106" s="2"/>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row>
    <row r="107" spans="1:92" ht="15">
      <c r="A107" s="15"/>
      <c r="B107" s="10"/>
      <c r="C107" s="10"/>
      <c r="D107" s="9"/>
      <c r="E107" s="9"/>
      <c r="F107" s="9"/>
      <c r="G107" s="15"/>
      <c r="H107" s="15"/>
      <c r="I107" s="18"/>
      <c r="J107" s="16"/>
      <c r="K107" s="18"/>
      <c r="L107" s="16"/>
      <c r="M107" s="18"/>
      <c r="N107" s="16"/>
      <c r="O107" s="18"/>
      <c r="P107" s="16"/>
      <c r="Q107" s="18"/>
      <c r="R107" s="16"/>
      <c r="S107" s="18"/>
      <c r="T107" s="16"/>
      <c r="U107" s="16"/>
      <c r="V107" s="16"/>
      <c r="W107" s="16"/>
      <c r="X107" s="16"/>
      <c r="Y107" s="16"/>
      <c r="Z107" s="16"/>
      <c r="AA107" s="16"/>
      <c r="AB107" s="16"/>
      <c r="AC107" s="16"/>
      <c r="AD107" s="16"/>
      <c r="AE107" s="16"/>
      <c r="AF107" s="16"/>
      <c r="AG107" s="15"/>
      <c r="AH107" s="15"/>
      <c r="AI107" s="15"/>
      <c r="AJ107" s="3"/>
      <c r="AK107" s="3"/>
      <c r="AL107" s="2"/>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row>
    <row r="108" spans="1:92" ht="15">
      <c r="A108" s="15"/>
      <c r="B108" s="10"/>
      <c r="C108" s="10"/>
      <c r="D108" s="9"/>
      <c r="E108" s="9"/>
      <c r="F108" s="9"/>
      <c r="G108" s="15"/>
      <c r="H108" s="15"/>
      <c r="I108" s="18"/>
      <c r="J108" s="16"/>
      <c r="K108" s="18"/>
      <c r="L108" s="16"/>
      <c r="M108" s="18"/>
      <c r="N108" s="16"/>
      <c r="O108" s="18"/>
      <c r="P108" s="16"/>
      <c r="Q108" s="18"/>
      <c r="R108" s="16"/>
      <c r="S108" s="18"/>
      <c r="T108" s="16"/>
      <c r="U108" s="16"/>
      <c r="V108" s="16"/>
      <c r="W108" s="16"/>
      <c r="X108" s="16"/>
      <c r="Y108" s="16"/>
      <c r="Z108" s="16"/>
      <c r="AA108" s="16"/>
      <c r="AB108" s="16"/>
      <c r="AC108" s="16"/>
      <c r="AD108" s="16"/>
      <c r="AE108" s="16"/>
      <c r="AF108" s="16"/>
      <c r="AG108" s="15"/>
      <c r="AH108" s="15"/>
      <c r="AI108" s="15"/>
      <c r="AJ108" s="3"/>
      <c r="AK108" s="3"/>
      <c r="AL108" s="2"/>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row>
    <row r="109" spans="1:92" ht="15">
      <c r="A109" s="15"/>
      <c r="B109" s="10"/>
      <c r="C109" s="10"/>
      <c r="D109" s="9"/>
      <c r="E109" s="9"/>
      <c r="F109" s="9"/>
      <c r="G109" s="15"/>
      <c r="H109" s="15"/>
      <c r="I109" s="18"/>
      <c r="J109" s="16"/>
      <c r="K109" s="18"/>
      <c r="L109" s="16"/>
      <c r="M109" s="18"/>
      <c r="N109" s="16"/>
      <c r="O109" s="18"/>
      <c r="P109" s="16"/>
      <c r="Q109" s="18"/>
      <c r="R109" s="16"/>
      <c r="S109" s="18"/>
      <c r="T109" s="16"/>
      <c r="U109" s="16"/>
      <c r="V109" s="16"/>
      <c r="W109" s="16"/>
      <c r="X109" s="16"/>
      <c r="Y109" s="16"/>
      <c r="Z109" s="16"/>
      <c r="AA109" s="16"/>
      <c r="AB109" s="16"/>
      <c r="AC109" s="16"/>
      <c r="AD109" s="16"/>
      <c r="AE109" s="16"/>
      <c r="AF109" s="16"/>
      <c r="AG109" s="15"/>
      <c r="AH109" s="15"/>
      <c r="AI109" s="15"/>
      <c r="AJ109" s="3"/>
      <c r="AK109" s="3"/>
      <c r="AL109" s="2"/>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row>
    <row r="110" spans="1:92" ht="15">
      <c r="A110" s="13"/>
      <c r="B110" s="13"/>
      <c r="C110" s="13"/>
      <c r="D110" s="13"/>
      <c r="E110" s="13"/>
      <c r="F110" s="13"/>
      <c r="G110" s="13"/>
      <c r="H110" s="13"/>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3"/>
      <c r="AH110" s="13"/>
      <c r="AI110" s="13"/>
      <c r="AJ110" s="14"/>
      <c r="AK110" s="14"/>
      <c r="AL110" s="13"/>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row>
    <row r="111" spans="2:92" ht="15">
      <c r="B111" s="11"/>
      <c r="C111" s="11"/>
      <c r="D111" s="11"/>
      <c r="E111" s="11"/>
      <c r="F111" s="11"/>
      <c r="G111" s="11"/>
      <c r="H111" s="11"/>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1"/>
      <c r="AH111" s="11"/>
      <c r="AI111" s="11"/>
      <c r="AJ111" s="11"/>
      <c r="AK111" s="12"/>
      <c r="AL111" s="11"/>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row>
    <row r="112" spans="2:92" ht="15">
      <c r="B112" s="11"/>
      <c r="C112" s="11"/>
      <c r="D112" s="10"/>
      <c r="E112" s="9"/>
      <c r="F112" s="9"/>
      <c r="I112" s="1"/>
      <c r="J112" s="1"/>
      <c r="K112" s="1"/>
      <c r="L112" s="1"/>
      <c r="M112" s="1"/>
      <c r="N112" s="1"/>
      <c r="O112" s="1"/>
      <c r="P112" s="1"/>
      <c r="Q112" s="1"/>
      <c r="R112" s="1"/>
      <c r="S112" s="1"/>
      <c r="T112" s="1"/>
      <c r="U112" s="1"/>
      <c r="V112" s="1"/>
      <c r="W112" s="1"/>
      <c r="X112" s="1"/>
      <c r="Y112" s="1"/>
      <c r="Z112" s="1"/>
      <c r="AA112" s="1"/>
      <c r="AB112" s="1"/>
      <c r="AC112" s="1"/>
      <c r="AD112" s="1"/>
      <c r="AE112" s="1"/>
      <c r="AF112" s="1"/>
      <c r="AK112" s="1"/>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M112" s="20"/>
      <c r="BN112" s="20"/>
      <c r="BO112" s="20"/>
      <c r="BP112" s="20"/>
      <c r="BQ112" s="20"/>
      <c r="BR112" s="1"/>
      <c r="BS112" s="1"/>
      <c r="BT112" s="1"/>
      <c r="BU112" s="1"/>
      <c r="BV112" s="1"/>
      <c r="BW112" s="1"/>
      <c r="BX112" s="1"/>
      <c r="BY112" s="1"/>
      <c r="BZ112" s="1"/>
      <c r="CA112" s="1"/>
      <c r="CB112" s="1"/>
      <c r="CC112" s="1"/>
      <c r="CD112" s="1"/>
      <c r="CE112" s="1"/>
      <c r="CF112" s="1"/>
      <c r="CG112" s="1"/>
      <c r="CH112" s="1"/>
      <c r="CI112" s="1"/>
      <c r="CJ112" s="1"/>
      <c r="CK112" s="1"/>
      <c r="CL112" s="1"/>
      <c r="CM112" s="1"/>
      <c r="CN112" s="1"/>
    </row>
    <row r="113" spans="9:92" ht="15">
      <c r="I113" s="1"/>
      <c r="J113" s="1"/>
      <c r="K113" s="1"/>
      <c r="L113" s="1"/>
      <c r="M113" s="1"/>
      <c r="N113" s="1"/>
      <c r="O113" s="1"/>
      <c r="P113" s="1"/>
      <c r="Q113" s="1"/>
      <c r="R113" s="1"/>
      <c r="S113" s="1"/>
      <c r="T113" s="1"/>
      <c r="U113" s="1"/>
      <c r="V113" s="1"/>
      <c r="W113" s="1"/>
      <c r="X113" s="1"/>
      <c r="Y113" s="1"/>
      <c r="Z113" s="1"/>
      <c r="AA113" s="1"/>
      <c r="AB113" s="1"/>
      <c r="AC113" s="1"/>
      <c r="AD113" s="1"/>
      <c r="AE113" s="1"/>
      <c r="AF113" s="1"/>
      <c r="AK113" s="1"/>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row>
  </sheetData>
  <sheetProtection/>
  <printOptions/>
  <pageMargins left="0.5905511811023622" right="0.5905511811023622" top="0.5905511811023622" bottom="0.5905511811023622" header="0" footer="0"/>
  <pageSetup fitToHeight="1" fitToWidth="1" horizontalDpi="600" verticalDpi="600" orientation="landscape" paperSize="8" scale="20" r:id="rId1"/>
</worksheet>
</file>

<file path=xl/worksheets/sheet2.xml><?xml version="1.0" encoding="utf-8"?>
<worksheet xmlns="http://schemas.openxmlformats.org/spreadsheetml/2006/main" xmlns:r="http://schemas.openxmlformats.org/officeDocument/2006/relationships">
  <sheetPr>
    <pageSetUpPr fitToPage="1"/>
  </sheetPr>
  <dimension ref="A1:CV117"/>
  <sheetViews>
    <sheetView zoomScale="80" zoomScaleNormal="80" zoomScalePageLayoutView="0" workbookViewId="0" topLeftCell="A1">
      <selection activeCell="BO9" sqref="BO9"/>
    </sheetView>
  </sheetViews>
  <sheetFormatPr defaultColWidth="11.421875" defaultRowHeight="15"/>
  <cols>
    <col min="1" max="1" width="7.140625" style="0" customWidth="1"/>
    <col min="2" max="6" width="6.57421875" style="0" customWidth="1"/>
    <col min="7" max="7" width="11.57421875" style="0" customWidth="1"/>
    <col min="9" max="9" width="9.7109375" style="0" customWidth="1"/>
    <col min="10" max="10" width="5.140625" style="0" customWidth="1"/>
    <col min="11" max="11" width="9.00390625" style="0" customWidth="1"/>
    <col min="12" max="12" width="5.140625" style="0" customWidth="1"/>
    <col min="13" max="13" width="8.8515625" style="0" customWidth="1"/>
    <col min="14" max="14" width="5.140625" style="0" customWidth="1"/>
    <col min="15" max="15" width="7.7109375" style="0" customWidth="1"/>
    <col min="16" max="16" width="5.140625" style="0" customWidth="1"/>
    <col min="17" max="17" width="11.00390625" style="0" customWidth="1"/>
    <col min="18" max="18" width="5.140625" style="0" customWidth="1"/>
    <col min="19" max="19" width="10.7109375" style="0" customWidth="1"/>
    <col min="20" max="20" width="5.140625" style="0" customWidth="1"/>
    <col min="21" max="21" width="9.421875" style="0" customWidth="1"/>
    <col min="22" max="22" width="5.140625" style="0" customWidth="1"/>
    <col min="23" max="23" width="9.421875" style="0" customWidth="1"/>
    <col min="24" max="24" width="5.140625" style="0" customWidth="1"/>
    <col min="25" max="25" width="10.00390625" style="0" customWidth="1"/>
    <col min="26" max="26" width="5.140625" style="0" customWidth="1"/>
    <col min="27" max="27" width="9.140625" style="0" customWidth="1"/>
    <col min="28" max="28" width="5.140625" style="0" customWidth="1"/>
    <col min="29" max="29" width="5.421875" style="0" customWidth="1"/>
    <col min="31" max="31" width="11.57421875" style="0" customWidth="1"/>
    <col min="32" max="33" width="7.28125" style="4" customWidth="1"/>
    <col min="34" max="34" width="5.421875" style="0" customWidth="1"/>
    <col min="35" max="35" width="7.8515625" style="0" customWidth="1"/>
    <col min="36" max="36" width="8.421875" style="0" customWidth="1"/>
    <col min="37" max="37" width="8.00390625" style="0" customWidth="1"/>
    <col min="38" max="54" width="8.57421875" style="0" customWidth="1"/>
    <col min="55" max="55" width="5.7109375" style="0" customWidth="1"/>
    <col min="56" max="56" width="19.140625" style="0" customWidth="1"/>
    <col min="57" max="57" width="7.8515625" style="0" customWidth="1"/>
    <col min="58" max="58" width="9.00390625" style="4" customWidth="1"/>
    <col min="59" max="59" width="8.421875" style="4" customWidth="1"/>
    <col min="60" max="60" width="5.57421875" style="4" customWidth="1"/>
    <col min="61" max="61" width="8.421875" style="0" customWidth="1"/>
    <col min="62" max="62" width="8.28125" style="0" customWidth="1"/>
    <col min="63" max="63" width="8.140625" style="0" customWidth="1"/>
    <col min="64" max="80" width="8.7109375" style="0" customWidth="1"/>
    <col min="81" max="81" width="5.28125" style="0" customWidth="1"/>
    <col min="82" max="82" width="23.140625" style="0" customWidth="1"/>
    <col min="83" max="83" width="8.140625" style="0" customWidth="1"/>
    <col min="84" max="84" width="9.00390625" style="0" customWidth="1"/>
    <col min="85" max="85" width="8.28125" style="0" customWidth="1"/>
    <col min="86" max="86" width="8.00390625" style="0" customWidth="1"/>
    <col min="87" max="88" width="7.57421875" style="0" customWidth="1"/>
    <col min="89" max="93" width="8.00390625" style="0" customWidth="1"/>
    <col min="94" max="94" width="9.00390625" style="0" customWidth="1"/>
    <col min="95" max="95" width="10.8515625" style="0" customWidth="1"/>
    <col min="96" max="96" width="11.421875" style="1" customWidth="1"/>
  </cols>
  <sheetData>
    <row r="1" ht="15">
      <c r="A1" t="s">
        <v>142</v>
      </c>
    </row>
    <row r="2" ht="15">
      <c r="A2" t="s">
        <v>163</v>
      </c>
    </row>
    <row r="3" spans="1:62" ht="15">
      <c r="A3" t="s">
        <v>42</v>
      </c>
      <c r="AF3"/>
      <c r="AG3"/>
      <c r="AH3" s="4"/>
      <c r="AI3" s="4"/>
      <c r="BF3"/>
      <c r="BG3"/>
      <c r="BI3" s="4"/>
      <c r="BJ3" s="4"/>
    </row>
    <row r="4" spans="2:62" ht="15">
      <c r="B4" s="10" t="s">
        <v>26</v>
      </c>
      <c r="I4" s="6" t="s">
        <v>21</v>
      </c>
      <c r="AF4" s="2" t="s">
        <v>31</v>
      </c>
      <c r="AG4"/>
      <c r="AH4" s="4"/>
      <c r="AI4" s="4"/>
      <c r="BF4" s="7" t="s">
        <v>22</v>
      </c>
      <c r="BG4"/>
      <c r="BI4" s="4"/>
      <c r="BJ4" s="4"/>
    </row>
    <row r="5" spans="2:62" ht="15">
      <c r="B5" s="4"/>
      <c r="AF5" s="4" t="s">
        <v>32</v>
      </c>
      <c r="AG5"/>
      <c r="AH5" s="4"/>
      <c r="AI5" s="4"/>
      <c r="BF5" s="4" t="s">
        <v>32</v>
      </c>
      <c r="BG5"/>
      <c r="BI5" s="4"/>
      <c r="BJ5" s="4"/>
    </row>
    <row r="6" spans="1:62" ht="15">
      <c r="A6" t="s">
        <v>40</v>
      </c>
      <c r="AF6"/>
      <c r="AG6"/>
      <c r="AH6" s="4"/>
      <c r="AI6" s="4"/>
      <c r="BF6"/>
      <c r="BG6"/>
      <c r="BI6" s="4"/>
      <c r="BJ6" s="4"/>
    </row>
    <row r="7" spans="6:82" ht="15">
      <c r="F7" t="s">
        <v>38</v>
      </c>
      <c r="AD7" t="s">
        <v>34</v>
      </c>
      <c r="AF7"/>
      <c r="AG7"/>
      <c r="AH7" s="4"/>
      <c r="AI7" s="4"/>
      <c r="AL7" s="1"/>
      <c r="AM7" s="1"/>
      <c r="AN7" s="1"/>
      <c r="AO7" s="1"/>
      <c r="AP7" s="1"/>
      <c r="AQ7" s="1"/>
      <c r="AR7" s="1"/>
      <c r="AS7" s="1"/>
      <c r="AT7" s="1"/>
      <c r="AU7" s="1"/>
      <c r="AV7" s="1"/>
      <c r="AW7" s="1"/>
      <c r="AX7" s="1"/>
      <c r="AY7" s="1"/>
      <c r="AZ7" s="1"/>
      <c r="BA7" s="1"/>
      <c r="BB7" s="1"/>
      <c r="BD7" t="s">
        <v>64</v>
      </c>
      <c r="BF7"/>
      <c r="BG7"/>
      <c r="BI7" s="4"/>
      <c r="BJ7" s="4"/>
      <c r="CD7" t="s">
        <v>37</v>
      </c>
    </row>
    <row r="8" spans="1:94" ht="15">
      <c r="A8" s="4"/>
      <c r="B8" s="4"/>
      <c r="C8" s="4"/>
      <c r="D8" s="4"/>
      <c r="E8" s="4"/>
      <c r="F8" s="4"/>
      <c r="G8" s="4"/>
      <c r="H8" s="4"/>
      <c r="CD8" t="str">
        <f>TEXT(E$74,"0000")&amp;" reference values 1001-2020"</f>
        <v>BP21 reference values 1001-2020</v>
      </c>
      <c r="CF8" s="20">
        <v>28.4</v>
      </c>
      <c r="CG8" s="20">
        <v>27.3</v>
      </c>
      <c r="CH8" s="20">
        <v>30.6</v>
      </c>
      <c r="CI8" s="20">
        <v>0</v>
      </c>
      <c r="CJ8" s="20">
        <v>30.7</v>
      </c>
      <c r="CK8" s="20">
        <v>30.9</v>
      </c>
      <c r="CL8" s="20">
        <v>27.7</v>
      </c>
      <c r="CM8" s="20">
        <v>28.6</v>
      </c>
      <c r="CN8" s="20">
        <v>24.4</v>
      </c>
      <c r="CO8" s="20">
        <v>25.5</v>
      </c>
      <c r="CP8" s="20"/>
    </row>
    <row r="9" spans="2:93" ht="15.75" customHeight="1">
      <c r="B9" s="10" t="s">
        <v>19</v>
      </c>
      <c r="C9" s="10" t="s">
        <v>20</v>
      </c>
      <c r="D9" s="10" t="s">
        <v>27</v>
      </c>
      <c r="E9" s="10" t="s">
        <v>28</v>
      </c>
      <c r="F9" s="10" t="s">
        <v>9</v>
      </c>
      <c r="G9" t="s">
        <v>1</v>
      </c>
      <c r="H9" s="4" t="s">
        <v>0</v>
      </c>
      <c r="I9" s="6" t="s">
        <v>14</v>
      </c>
      <c r="J9" t="s">
        <v>10</v>
      </c>
      <c r="K9" s="6" t="s">
        <v>15</v>
      </c>
      <c r="L9" t="s">
        <v>10</v>
      </c>
      <c r="M9" s="6" t="s">
        <v>66</v>
      </c>
      <c r="N9" t="s">
        <v>10</v>
      </c>
      <c r="O9" s="6" t="s">
        <v>95</v>
      </c>
      <c r="P9" t="s">
        <v>10</v>
      </c>
      <c r="Q9" s="6" t="s">
        <v>101</v>
      </c>
      <c r="R9" t="s">
        <v>10</v>
      </c>
      <c r="S9" s="6" t="s">
        <v>102</v>
      </c>
      <c r="T9" t="s">
        <v>10</v>
      </c>
      <c r="U9" s="6" t="s">
        <v>145</v>
      </c>
      <c r="V9" t="s">
        <v>10</v>
      </c>
      <c r="W9" s="6" t="s">
        <v>146</v>
      </c>
      <c r="X9" t="s">
        <v>10</v>
      </c>
      <c r="Y9" s="6" t="s">
        <v>113</v>
      </c>
      <c r="Z9" t="s">
        <v>10</v>
      </c>
      <c r="AA9" s="6" t="s">
        <v>114</v>
      </c>
      <c r="AB9" t="s">
        <v>10</v>
      </c>
      <c r="AD9" t="s">
        <v>0</v>
      </c>
      <c r="AE9" t="s">
        <v>1</v>
      </c>
      <c r="AF9" s="2" t="s">
        <v>3</v>
      </c>
      <c r="AG9" s="2" t="s">
        <v>4</v>
      </c>
      <c r="AH9" s="2" t="s">
        <v>16</v>
      </c>
      <c r="AI9" t="s">
        <v>67</v>
      </c>
      <c r="AK9" t="s">
        <v>68</v>
      </c>
      <c r="AM9" t="s">
        <v>70</v>
      </c>
      <c r="AO9" t="s">
        <v>96</v>
      </c>
      <c r="AQ9" t="s">
        <v>109</v>
      </c>
      <c r="AS9" t="s">
        <v>129</v>
      </c>
      <c r="AU9" t="s">
        <v>147</v>
      </c>
      <c r="AW9" t="s">
        <v>148</v>
      </c>
      <c r="AY9" t="s">
        <v>117</v>
      </c>
      <c r="BA9" t="s">
        <v>118</v>
      </c>
      <c r="BD9" t="s">
        <v>0</v>
      </c>
      <c r="BE9" t="s">
        <v>1</v>
      </c>
      <c r="BF9" s="7" t="s">
        <v>6</v>
      </c>
      <c r="BG9" s="7" t="s">
        <v>7</v>
      </c>
      <c r="BH9" s="7" t="s">
        <v>16</v>
      </c>
      <c r="BI9" t="s">
        <v>67</v>
      </c>
      <c r="BK9" t="s">
        <v>68</v>
      </c>
      <c r="BM9" t="s">
        <v>70</v>
      </c>
      <c r="BQ9" t="s">
        <v>109</v>
      </c>
      <c r="BS9" t="s">
        <v>110</v>
      </c>
      <c r="BU9" t="s">
        <v>147</v>
      </c>
      <c r="BW9" t="s">
        <v>148</v>
      </c>
      <c r="BY9" t="s">
        <v>117</v>
      </c>
      <c r="CA9" t="s">
        <v>118</v>
      </c>
      <c r="CD9" t="s">
        <v>0</v>
      </c>
      <c r="CE9" t="s">
        <v>1</v>
      </c>
      <c r="CF9" t="s">
        <v>72</v>
      </c>
      <c r="CG9" t="s">
        <v>73</v>
      </c>
      <c r="CH9" t="s">
        <v>74</v>
      </c>
      <c r="CI9" t="s">
        <v>98</v>
      </c>
      <c r="CJ9" t="s">
        <v>103</v>
      </c>
      <c r="CK9" t="s">
        <v>104</v>
      </c>
      <c r="CL9" t="s">
        <v>149</v>
      </c>
      <c r="CM9" t="s">
        <v>150</v>
      </c>
      <c r="CN9" t="s">
        <v>151</v>
      </c>
      <c r="CO9" t="s">
        <v>152</v>
      </c>
    </row>
    <row r="10" spans="1:96" ht="1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t="s">
        <v>2</v>
      </c>
      <c r="AJ10" s="13" t="s">
        <v>5</v>
      </c>
      <c r="AK10" s="13" t="s">
        <v>2</v>
      </c>
      <c r="AL10" s="13" t="s">
        <v>5</v>
      </c>
      <c r="AM10" s="13" t="s">
        <v>2</v>
      </c>
      <c r="AN10" s="13" t="s">
        <v>5</v>
      </c>
      <c r="AO10" s="13" t="s">
        <v>2</v>
      </c>
      <c r="AP10" s="13" t="s">
        <v>5</v>
      </c>
      <c r="AQ10" s="13" t="s">
        <v>2</v>
      </c>
      <c r="AR10" s="13" t="s">
        <v>5</v>
      </c>
      <c r="AS10" s="13"/>
      <c r="AT10" s="13"/>
      <c r="AU10" s="13" t="s">
        <v>2</v>
      </c>
      <c r="AV10" s="13" t="s">
        <v>5</v>
      </c>
      <c r="AW10" s="13" t="s">
        <v>2</v>
      </c>
      <c r="AX10" s="13" t="s">
        <v>5</v>
      </c>
      <c r="AY10" s="13" t="s">
        <v>2</v>
      </c>
      <c r="AZ10" s="13" t="s">
        <v>5</v>
      </c>
      <c r="BA10" s="13" t="s">
        <v>2</v>
      </c>
      <c r="BB10" s="13" t="s">
        <v>5</v>
      </c>
      <c r="BC10" s="13"/>
      <c r="BD10" s="13"/>
      <c r="BE10" s="13"/>
      <c r="BF10" s="13"/>
      <c r="BG10" s="13"/>
      <c r="BH10" s="13"/>
      <c r="BI10" s="13" t="s">
        <v>5</v>
      </c>
      <c r="BJ10" s="13" t="s">
        <v>8</v>
      </c>
      <c r="BK10" s="13" t="s">
        <v>5</v>
      </c>
      <c r="BL10" s="13" t="s">
        <v>8</v>
      </c>
      <c r="BM10" s="13" t="s">
        <v>5</v>
      </c>
      <c r="BN10" s="13" t="s">
        <v>8</v>
      </c>
      <c r="BO10" s="13"/>
      <c r="BP10" s="13"/>
      <c r="BQ10" s="13" t="s">
        <v>5</v>
      </c>
      <c r="BR10" s="13" t="s">
        <v>8</v>
      </c>
      <c r="BS10" s="13" t="s">
        <v>5</v>
      </c>
      <c r="BT10" s="13" t="s">
        <v>8</v>
      </c>
      <c r="BU10" s="13" t="s">
        <v>5</v>
      </c>
      <c r="BV10" s="13" t="s">
        <v>8</v>
      </c>
      <c r="BW10" s="13" t="s">
        <v>5</v>
      </c>
      <c r="BX10" s="13" t="s">
        <v>8</v>
      </c>
      <c r="BY10" s="13" t="s">
        <v>5</v>
      </c>
      <c r="BZ10" s="13" t="s">
        <v>8</v>
      </c>
      <c r="CA10" s="13" t="s">
        <v>5</v>
      </c>
      <c r="CB10" s="13" t="s">
        <v>8</v>
      </c>
      <c r="CF10" t="s">
        <v>23</v>
      </c>
      <c r="CG10" t="s">
        <v>23</v>
      </c>
      <c r="CH10" t="s">
        <v>23</v>
      </c>
      <c r="CP10" t="s">
        <v>54</v>
      </c>
      <c r="CQ10" t="s">
        <v>58</v>
      </c>
      <c r="CR10" s="1" t="s">
        <v>43</v>
      </c>
    </row>
    <row r="11" spans="1:100" ht="15">
      <c r="A11" s="15" t="s">
        <v>159</v>
      </c>
      <c r="B11" s="10"/>
      <c r="C11" s="10"/>
      <c r="D11" s="10"/>
      <c r="E11" s="10"/>
      <c r="F11" s="10"/>
      <c r="G11" s="15"/>
      <c r="H11" s="15"/>
      <c r="I11" s="28"/>
      <c r="J11" s="16"/>
      <c r="K11" s="18"/>
      <c r="L11" s="16"/>
      <c r="M11" s="18"/>
      <c r="N11" s="16"/>
      <c r="O11" s="18"/>
      <c r="P11" s="16"/>
      <c r="Q11" s="18"/>
      <c r="R11" s="16"/>
      <c r="S11" s="18"/>
      <c r="T11" s="16"/>
      <c r="U11" s="18"/>
      <c r="V11" s="16"/>
      <c r="W11" s="18"/>
      <c r="X11" s="16"/>
      <c r="Y11" s="18"/>
      <c r="Z11" s="16"/>
      <c r="AA11" s="18"/>
      <c r="AB11" s="16"/>
      <c r="AC11" s="15"/>
      <c r="AD11" s="15"/>
      <c r="AE11" s="15"/>
      <c r="AF11" s="3"/>
      <c r="AG11" s="3"/>
      <c r="AH11" s="3"/>
      <c r="AI11" s="21"/>
      <c r="AJ11" s="21"/>
      <c r="AK11" s="21"/>
      <c r="AL11" s="21"/>
      <c r="AM11" s="21"/>
      <c r="AN11" s="21"/>
      <c r="AO11" s="21"/>
      <c r="AP11" s="21"/>
      <c r="AQ11" s="21"/>
      <c r="AR11" s="21"/>
      <c r="AS11" s="21"/>
      <c r="AT11" s="21"/>
      <c r="AU11" s="21"/>
      <c r="AV11" s="21"/>
      <c r="AW11" s="21"/>
      <c r="AX11" s="21"/>
      <c r="AY11" s="21"/>
      <c r="AZ11" s="21"/>
      <c r="BA11" s="21"/>
      <c r="BB11" s="21"/>
      <c r="BC11" s="15"/>
      <c r="BD11" s="15"/>
      <c r="BE11" s="16"/>
      <c r="BF11" s="8"/>
      <c r="BG11" s="8"/>
      <c r="BH11" s="8"/>
      <c r="BI11" s="21"/>
      <c r="BJ11" s="21"/>
      <c r="BK11" s="21"/>
      <c r="BL11" s="21"/>
      <c r="BM11" s="21"/>
      <c r="BN11" s="21"/>
      <c r="BO11" s="21"/>
      <c r="BP11" s="21"/>
      <c r="BQ11" s="21"/>
      <c r="BR11" s="21"/>
      <c r="BS11" s="21"/>
      <c r="BT11" s="21"/>
      <c r="BU11" s="21"/>
      <c r="BV11" s="21"/>
      <c r="BW11" s="21"/>
      <c r="BX11" s="21"/>
      <c r="BY11" s="21"/>
      <c r="BZ11" s="21"/>
      <c r="CA11" s="21"/>
      <c r="CB11" s="21"/>
      <c r="CE11" s="1"/>
      <c r="CF11" s="20"/>
      <c r="CG11" s="20"/>
      <c r="CH11" s="20"/>
      <c r="CI11" s="20"/>
      <c r="CJ11" s="20"/>
      <c r="CK11" s="20"/>
      <c r="CL11" s="20"/>
      <c r="CM11" s="20"/>
      <c r="CN11" s="20"/>
      <c r="CO11" s="20"/>
      <c r="CP11" s="23"/>
      <c r="CQ11" s="20"/>
      <c r="CR11" s="20"/>
      <c r="CS11" s="20"/>
      <c r="CT11" s="20"/>
      <c r="CU11" s="20"/>
      <c r="CV11" s="20"/>
    </row>
    <row r="12" spans="1:100" ht="15">
      <c r="A12" s="15"/>
      <c r="B12" s="10">
        <v>59299</v>
      </c>
      <c r="C12" s="10">
        <v>59301</v>
      </c>
      <c r="D12" s="10" t="s">
        <v>65</v>
      </c>
      <c r="E12" s="10" t="s">
        <v>29</v>
      </c>
      <c r="F12" s="10" t="s">
        <v>12</v>
      </c>
      <c r="G12" s="15" t="str">
        <f>TEXT(B12,"00000")&amp;"-"&amp;TEXT(C12,"00000")</f>
        <v>59299-59301</v>
      </c>
      <c r="H12" s="15" t="str">
        <f>TEXT(D12,"0000")&amp;"-"&amp;TEXT(E12,"0000")</f>
        <v>BP1J-PTBB</v>
      </c>
      <c r="I12" s="18">
        <v>-161.36</v>
      </c>
      <c r="J12" s="16">
        <v>0.1</v>
      </c>
      <c r="K12" s="18">
        <v>-159.11</v>
      </c>
      <c r="L12" s="16">
        <v>0.1</v>
      </c>
      <c r="M12" s="18">
        <v>-162.02</v>
      </c>
      <c r="N12" s="16">
        <v>0.1</v>
      </c>
      <c r="O12" s="18">
        <v>-160.15</v>
      </c>
      <c r="P12" s="16">
        <v>0.1</v>
      </c>
      <c r="Q12" s="18">
        <v>-162.54</v>
      </c>
      <c r="R12" s="16">
        <v>0.1</v>
      </c>
      <c r="S12" s="18">
        <v>-152.65</v>
      </c>
      <c r="T12" s="16">
        <v>0.1</v>
      </c>
      <c r="U12" s="18"/>
      <c r="V12" s="16"/>
      <c r="W12" s="18"/>
      <c r="X12" s="16"/>
      <c r="Y12" s="18"/>
      <c r="Z12" s="16"/>
      <c r="AA12" s="18"/>
      <c r="AB12" s="16"/>
      <c r="AC12" s="15"/>
      <c r="AD12" s="15" t="str">
        <f aca="true" t="shared" si="0" ref="AD12:AD19">H12</f>
        <v>BP1J-PTBB</v>
      </c>
      <c r="AE12" s="15" t="str">
        <f aca="true" t="shared" si="1" ref="AE12:AE19">TEXT(B12,"00000")&amp;"-"&amp;TEXT(C12,"00000")</f>
        <v>59299-59301</v>
      </c>
      <c r="AF12" s="3">
        <v>208.64</v>
      </c>
      <c r="AG12" s="3">
        <v>54.3</v>
      </c>
      <c r="AH12" s="3"/>
      <c r="AI12" s="21">
        <f aca="true" t="shared" si="2" ref="AI12:AI19">I12</f>
        <v>-161.36</v>
      </c>
      <c r="AJ12" s="21">
        <f>AI12+$AF12-$AG12</f>
        <v>-7.020000000000024</v>
      </c>
      <c r="AK12" s="21">
        <f aca="true" t="shared" si="3" ref="AK12:AK19">K12</f>
        <v>-159.11</v>
      </c>
      <c r="AL12" s="21">
        <f>AK12+$AF12-$AG12</f>
        <v>-4.770000000000024</v>
      </c>
      <c r="AM12" s="21">
        <f aca="true" t="shared" si="4" ref="AM12:AM19">M12</f>
        <v>-162.02</v>
      </c>
      <c r="AN12" s="21">
        <f aca="true" t="shared" si="5" ref="AN12:AN19">AM12+$AF12-$AG12</f>
        <v>-7.680000000000021</v>
      </c>
      <c r="AO12" s="21">
        <f>O12</f>
        <v>-160.15</v>
      </c>
      <c r="AP12" s="21">
        <f>AO12+$AF12-$AG12</f>
        <v>-5.8100000000000165</v>
      </c>
      <c r="AQ12" s="21">
        <f>Q12</f>
        <v>-162.54</v>
      </c>
      <c r="AR12" s="21">
        <f>AQ12+$AF12-$AG12</f>
        <v>-8.200000000000003</v>
      </c>
      <c r="AS12" s="21">
        <f>S12</f>
        <v>-152.65</v>
      </c>
      <c r="AT12" s="21">
        <f>AS12+$AF12-$AG12</f>
        <v>1.6899999999999835</v>
      </c>
      <c r="AU12" s="21"/>
      <c r="AV12" s="21"/>
      <c r="AW12" s="21"/>
      <c r="AX12" s="21"/>
      <c r="AY12" s="21"/>
      <c r="AZ12" s="21"/>
      <c r="BA12" s="21"/>
      <c r="BB12" s="21"/>
      <c r="BC12" s="15"/>
      <c r="BD12" s="15" t="str">
        <f>TEXT(E12,"0000")&amp;"-"&amp;TEXT(E$74,"0000")&amp;" via "&amp;TEXT(D$74,"0000")</f>
        <v>PTBB-BP21 via BP1J</v>
      </c>
      <c r="BE12" s="16">
        <f aca="true" t="shared" si="6" ref="BE12:BE19">2014+(B12+C12-2*56658)/730</f>
        <v>2021.2383561643835</v>
      </c>
      <c r="BF12" s="8">
        <v>205.7</v>
      </c>
      <c r="BG12" s="8">
        <v>140.8</v>
      </c>
      <c r="BH12" s="8"/>
      <c r="BI12" s="21">
        <f>AJ$74-AJ12</f>
        <v>67.25000000000003</v>
      </c>
      <c r="BJ12" s="21">
        <f aca="true" t="shared" si="7" ref="BJ12:BJ19">BI12-$BF12+$BG12</f>
        <v>2.350000000000051</v>
      </c>
      <c r="BK12" s="21">
        <f>AL$74-AL12</f>
        <v>65.96000000000004</v>
      </c>
      <c r="BL12" s="21">
        <f aca="true" t="shared" si="8" ref="BL12:BL19">BK12-$BF12+$BG12</f>
        <v>1.0600000000000591</v>
      </c>
      <c r="BM12" s="21">
        <f>AN$74-AN12</f>
        <v>67.10500000000003</v>
      </c>
      <c r="BN12" s="21">
        <f aca="true" t="shared" si="9" ref="BN12:BN19">BM12-$BF12+$BG12</f>
        <v>2.205000000000041</v>
      </c>
      <c r="BO12" s="21"/>
      <c r="BP12" s="21"/>
      <c r="BQ12" s="21">
        <f>AR$74-AR12</f>
        <v>67.01</v>
      </c>
      <c r="BR12" s="21">
        <f>BQ12-$BF12+$BG12</f>
        <v>2.1100000000000136</v>
      </c>
      <c r="BS12" s="21">
        <f>AT$74-AT12</f>
        <v>66.88000000000004</v>
      </c>
      <c r="BT12" s="21">
        <f>BS12-$BF12+$BG12</f>
        <v>1.980000000000075</v>
      </c>
      <c r="BU12" s="21"/>
      <c r="BV12" s="21"/>
      <c r="BW12" s="21"/>
      <c r="BX12" s="21"/>
      <c r="BY12" s="21"/>
      <c r="BZ12" s="21"/>
      <c r="CA12" s="21"/>
      <c r="CB12" s="21"/>
      <c r="CD12" t="str">
        <f>TEXT(E12,"0000")&amp;" wrt "&amp;TEXT(E$74,"0000")&amp;" via "&amp;TEXT(D$74,"0000")</f>
        <v>PTBB wrt BP21 via BP1J</v>
      </c>
      <c r="CE12" s="1">
        <f aca="true" t="shared" si="10" ref="CE12:CE19">BE12</f>
        <v>2021.2383561643835</v>
      </c>
      <c r="CF12" s="20">
        <f aca="true" t="shared" si="11" ref="CF12:CF19">BJ12+CF$8+$CQ12</f>
        <v>30.75000000000005</v>
      </c>
      <c r="CG12" s="20">
        <f aca="true" t="shared" si="12" ref="CG12:CG19">BL12+CG$8+CQ12</f>
        <v>28.36000000000006</v>
      </c>
      <c r="CH12" s="20">
        <f aca="true" t="shared" si="13" ref="CH12:CH19">BN12+CH$8+CQ12</f>
        <v>32.80500000000004</v>
      </c>
      <c r="CI12" s="20"/>
      <c r="CJ12" s="20">
        <f>BR12+CJ$8+$CQ12</f>
        <v>32.81000000000002</v>
      </c>
      <c r="CK12" s="20">
        <f>BT12+CK$8+$CQ12</f>
        <v>32.880000000000074</v>
      </c>
      <c r="CL12" s="20"/>
      <c r="CM12" s="20"/>
      <c r="CN12" s="20"/>
      <c r="CO12" s="20"/>
      <c r="CP12" s="23" t="s">
        <v>107</v>
      </c>
      <c r="CQ12" s="20"/>
      <c r="CR12" s="20">
        <f aca="true" t="shared" si="14" ref="CR12:CR19">2.545*CF12-1.545*CG12+BF12-AG12-CQ12</f>
        <v>185.84255000000002</v>
      </c>
      <c r="CS12" s="20"/>
      <c r="CT12" s="20"/>
      <c r="CU12" s="20"/>
      <c r="CV12" s="20"/>
    </row>
    <row r="13" spans="1:100" ht="15">
      <c r="A13" s="15"/>
      <c r="B13" s="10">
        <v>59299</v>
      </c>
      <c r="C13" s="10">
        <v>59301</v>
      </c>
      <c r="D13" s="10" t="s">
        <v>111</v>
      </c>
      <c r="E13" s="10" t="s">
        <v>29</v>
      </c>
      <c r="F13" s="10" t="s">
        <v>12</v>
      </c>
      <c r="G13" s="15" t="str">
        <f aca="true" t="shared" si="15" ref="G13:G19">TEXT(B13,"00000")&amp;"-"&amp;TEXT(C13,"00000")</f>
        <v>59299-59301</v>
      </c>
      <c r="H13" s="15" t="str">
        <f aca="true" t="shared" si="16" ref="H13:H19">TEXT(D13,"0000")&amp;"-"&amp;TEXT(E13,"0000")</f>
        <v>BP25-PTBB</v>
      </c>
      <c r="I13" s="18">
        <v>-57.45</v>
      </c>
      <c r="J13" s="16">
        <v>0.1</v>
      </c>
      <c r="K13" s="18">
        <v>-50.86</v>
      </c>
      <c r="L13" s="16">
        <v>0.1</v>
      </c>
      <c r="M13" s="18">
        <v>-58.62</v>
      </c>
      <c r="N13" s="16">
        <v>0.1</v>
      </c>
      <c r="O13" s="18">
        <v>-52.42</v>
      </c>
      <c r="P13" s="16">
        <v>0.1</v>
      </c>
      <c r="Q13" s="18">
        <v>-59.08</v>
      </c>
      <c r="R13" s="16">
        <v>0.1</v>
      </c>
      <c r="S13" s="18">
        <v>-52.77</v>
      </c>
      <c r="T13" s="16">
        <v>0.1</v>
      </c>
      <c r="U13" s="18"/>
      <c r="V13" s="16"/>
      <c r="W13" s="18"/>
      <c r="X13" s="16"/>
      <c r="Y13" s="18"/>
      <c r="Z13" s="16"/>
      <c r="AA13" s="18"/>
      <c r="AB13" s="16"/>
      <c r="AC13" s="15"/>
      <c r="AD13" s="15" t="str">
        <f t="shared" si="0"/>
        <v>BP25-PTBB</v>
      </c>
      <c r="AE13" s="15" t="str">
        <f t="shared" si="1"/>
        <v>59299-59301</v>
      </c>
      <c r="AF13" s="3">
        <v>68.39</v>
      </c>
      <c r="AG13" s="3">
        <v>54.3</v>
      </c>
      <c r="AH13" s="3"/>
      <c r="AI13" s="21">
        <f t="shared" si="2"/>
        <v>-57.45</v>
      </c>
      <c r="AJ13" s="21">
        <f aca="true" t="shared" si="17" ref="AJ13:AL19">AI13+$AF13-$AG13</f>
        <v>-43.36</v>
      </c>
      <c r="AK13" s="21">
        <f t="shared" si="3"/>
        <v>-50.86</v>
      </c>
      <c r="AL13" s="21">
        <f t="shared" si="17"/>
        <v>-36.769999999999996</v>
      </c>
      <c r="AM13" s="21">
        <f t="shared" si="4"/>
        <v>-58.62</v>
      </c>
      <c r="AN13" s="21">
        <f t="shared" si="5"/>
        <v>-44.529999999999994</v>
      </c>
      <c r="AO13" s="21">
        <f>O13</f>
        <v>-52.42</v>
      </c>
      <c r="AP13" s="21">
        <f>AO13+$AF13-$AG13</f>
        <v>-38.33</v>
      </c>
      <c r="AQ13" s="21">
        <f>Q13</f>
        <v>-59.08</v>
      </c>
      <c r="AR13" s="21">
        <f>AQ13+$AF13-$AG13</f>
        <v>-44.989999999999995</v>
      </c>
      <c r="AS13" s="21">
        <f>S13</f>
        <v>-52.77</v>
      </c>
      <c r="AT13" s="21">
        <f>AS13+$AF13-$AG13</f>
        <v>-38.68</v>
      </c>
      <c r="AU13" s="21"/>
      <c r="AV13" s="21"/>
      <c r="AW13" s="21"/>
      <c r="AX13" s="21"/>
      <c r="AY13" s="21"/>
      <c r="AZ13" s="21"/>
      <c r="BA13" s="21"/>
      <c r="BB13" s="21"/>
      <c r="BC13" s="15"/>
      <c r="BD13" s="15" t="str">
        <f>TEXT(E13,"0000")&amp;"-"&amp;TEXT(E$74,"0000")&amp;" via "&amp;TEXT(D$83,"0000")</f>
        <v>PTBB-BP21 via BP25</v>
      </c>
      <c r="BE13" s="16">
        <f t="shared" si="6"/>
        <v>2021.2383561643835</v>
      </c>
      <c r="BF13" s="8">
        <v>205.7</v>
      </c>
      <c r="BG13" s="8">
        <v>140.8</v>
      </c>
      <c r="BH13" s="8"/>
      <c r="BI13" s="21">
        <f>AJ$83-AJ13</f>
        <v>65.455</v>
      </c>
      <c r="BJ13" s="21">
        <f t="shared" si="7"/>
        <v>0.5550000000000068</v>
      </c>
      <c r="BK13" s="21">
        <f>AL$83-AL13</f>
        <v>64.32</v>
      </c>
      <c r="BL13" s="21">
        <f t="shared" si="8"/>
        <v>-0.5799999999999841</v>
      </c>
      <c r="BM13" s="21">
        <f>AN$83-AN13</f>
        <v>65.21499999999999</v>
      </c>
      <c r="BN13" s="21">
        <f t="shared" si="9"/>
        <v>0.3149999999999977</v>
      </c>
      <c r="BO13" s="21"/>
      <c r="BP13" s="21"/>
      <c r="BQ13" s="21">
        <f>AR$83-AR13</f>
        <v>65.28</v>
      </c>
      <c r="BR13" s="21">
        <f>BQ13-$BF13+$BG13</f>
        <v>0.3800000000000239</v>
      </c>
      <c r="BS13" s="21">
        <f>AT$83-AT13</f>
        <v>65.05499999999999</v>
      </c>
      <c r="BT13" s="21">
        <f>BS13-$BF13+$BG13</f>
        <v>0.15500000000002956</v>
      </c>
      <c r="BU13" s="21"/>
      <c r="BV13" s="21"/>
      <c r="BW13" s="21"/>
      <c r="BX13" s="21"/>
      <c r="BY13" s="21"/>
      <c r="BZ13" s="21"/>
      <c r="CA13" s="21"/>
      <c r="CB13" s="21"/>
      <c r="CD13" t="str">
        <f>TEXT(E13,"0000")&amp;" wrt "&amp;TEXT(E$74,"0000")&amp;" via "&amp;TEXT(D$83,"0000")</f>
        <v>PTBB wrt BP21 via BP25</v>
      </c>
      <c r="CE13" s="1">
        <f t="shared" si="10"/>
        <v>2021.2383561643835</v>
      </c>
      <c r="CF13" s="20">
        <f t="shared" si="11"/>
        <v>28.955000000000005</v>
      </c>
      <c r="CG13" s="20">
        <f t="shared" si="12"/>
        <v>26.720000000000017</v>
      </c>
      <c r="CH13" s="20">
        <f t="shared" si="13"/>
        <v>30.915</v>
      </c>
      <c r="CI13" s="20"/>
      <c r="CJ13" s="20">
        <f>BR13+CJ$8+$CQ13</f>
        <v>31.080000000000023</v>
      </c>
      <c r="CK13" s="20">
        <f>BT13+CK$8+$CQ13</f>
        <v>31.055000000000028</v>
      </c>
      <c r="CL13" s="20"/>
      <c r="CM13" s="20"/>
      <c r="CN13" s="20"/>
      <c r="CO13" s="20"/>
      <c r="CP13" s="23" t="s">
        <v>107</v>
      </c>
      <c r="CQ13" s="20"/>
      <c r="CR13" s="20">
        <f t="shared" si="14"/>
        <v>183.80807499999997</v>
      </c>
      <c r="CS13" s="20"/>
      <c r="CT13" s="20"/>
      <c r="CU13" s="20"/>
      <c r="CV13" s="20"/>
    </row>
    <row r="14" spans="1:100" ht="15">
      <c r="A14" s="15"/>
      <c r="B14" s="10">
        <v>59299</v>
      </c>
      <c r="C14" s="10">
        <v>59301</v>
      </c>
      <c r="D14" s="10" t="s">
        <v>65</v>
      </c>
      <c r="E14" s="10" t="s">
        <v>79</v>
      </c>
      <c r="F14" s="10" t="s">
        <v>12</v>
      </c>
      <c r="G14" s="15" t="str">
        <f t="shared" si="15"/>
        <v>59299-59301</v>
      </c>
      <c r="H14" s="15" t="str">
        <f t="shared" si="16"/>
        <v>BP1J-PT07</v>
      </c>
      <c r="I14" s="18">
        <v>19.75</v>
      </c>
      <c r="J14" s="16">
        <v>0.1</v>
      </c>
      <c r="K14" s="18">
        <v>19.74</v>
      </c>
      <c r="L14" s="16">
        <v>0.1</v>
      </c>
      <c r="M14" s="18">
        <v>21.2</v>
      </c>
      <c r="N14" s="16">
        <v>0.1</v>
      </c>
      <c r="O14" s="18"/>
      <c r="P14" s="16"/>
      <c r="Q14" s="18"/>
      <c r="R14" s="16"/>
      <c r="S14" s="18"/>
      <c r="T14" s="16"/>
      <c r="U14" s="18"/>
      <c r="V14" s="16"/>
      <c r="W14" s="18"/>
      <c r="X14" s="16"/>
      <c r="Y14" s="18"/>
      <c r="Z14" s="16"/>
      <c r="AA14" s="18"/>
      <c r="AB14" s="16"/>
      <c r="AC14" s="15"/>
      <c r="AD14" s="15" t="str">
        <f t="shared" si="0"/>
        <v>BP1J-PT07</v>
      </c>
      <c r="AE14" s="15" t="str">
        <f t="shared" si="1"/>
        <v>59299-59301</v>
      </c>
      <c r="AF14" s="3">
        <v>208.64</v>
      </c>
      <c r="AG14" s="3">
        <v>43.4</v>
      </c>
      <c r="AH14" s="3" t="s">
        <v>17</v>
      </c>
      <c r="AI14" s="21">
        <f t="shared" si="2"/>
        <v>19.75</v>
      </c>
      <c r="AJ14" s="21">
        <f t="shared" si="17"/>
        <v>184.98999999999998</v>
      </c>
      <c r="AK14" s="21">
        <f t="shared" si="3"/>
        <v>19.74</v>
      </c>
      <c r="AL14" s="21">
        <f t="shared" si="17"/>
        <v>184.98</v>
      </c>
      <c r="AM14" s="21">
        <f t="shared" si="4"/>
        <v>21.2</v>
      </c>
      <c r="AN14" s="21">
        <f t="shared" si="5"/>
        <v>186.43999999999997</v>
      </c>
      <c r="AO14" s="21"/>
      <c r="AP14" s="21"/>
      <c r="AQ14" s="21"/>
      <c r="AR14" s="21"/>
      <c r="AS14" s="21"/>
      <c r="AT14" s="21"/>
      <c r="AU14" s="21"/>
      <c r="AV14" s="21"/>
      <c r="AW14" s="21"/>
      <c r="AX14" s="21"/>
      <c r="AY14" s="21"/>
      <c r="AZ14" s="21"/>
      <c r="BA14" s="21"/>
      <c r="BB14" s="21"/>
      <c r="BC14" s="15"/>
      <c r="BD14" s="15" t="str">
        <f>TEXT(E14,"0000")&amp;"-"&amp;TEXT(E$74,"0000")&amp;" via "&amp;TEXT(D$74,"0000")</f>
        <v>PT07-BP21 via BP1J</v>
      </c>
      <c r="BE14" s="16">
        <f t="shared" si="6"/>
        <v>2021.2383561643835</v>
      </c>
      <c r="BF14" s="8">
        <v>245.8</v>
      </c>
      <c r="BG14" s="8">
        <v>140.8</v>
      </c>
      <c r="BH14" s="8" t="s">
        <v>17</v>
      </c>
      <c r="BI14" s="21">
        <f>AJ$74-AJ14</f>
        <v>-124.75999999999998</v>
      </c>
      <c r="BJ14" s="21">
        <f t="shared" si="7"/>
        <v>-229.76</v>
      </c>
      <c r="BK14" s="21">
        <f>AL$74-AL14</f>
        <v>-123.78999999999998</v>
      </c>
      <c r="BL14" s="21">
        <f t="shared" si="8"/>
        <v>-228.78999999999996</v>
      </c>
      <c r="BM14" s="21">
        <f>AN$74-AN14</f>
        <v>-127.01499999999996</v>
      </c>
      <c r="BN14" s="21">
        <f t="shared" si="9"/>
        <v>-232.01499999999993</v>
      </c>
      <c r="BO14" s="21"/>
      <c r="BP14" s="21"/>
      <c r="BQ14" s="21"/>
      <c r="BR14" s="21"/>
      <c r="BS14" s="21"/>
      <c r="BT14" s="21"/>
      <c r="BU14" s="21"/>
      <c r="BV14" s="21"/>
      <c r="BW14" s="21"/>
      <c r="BX14" s="21"/>
      <c r="BY14" s="21"/>
      <c r="BZ14" s="21"/>
      <c r="CA14" s="21"/>
      <c r="CB14" s="21"/>
      <c r="CD14" t="str">
        <f>TEXT(E14,"0000")&amp;" wrt "&amp;TEXT(E$74,"0000")&amp;" via "&amp;TEXT(D$74,"0000")</f>
        <v>PT07 wrt BP21 via BP1J</v>
      </c>
      <c r="CE14" s="1">
        <f t="shared" si="10"/>
        <v>2021.2383561643835</v>
      </c>
      <c r="CF14" s="20">
        <f t="shared" si="11"/>
        <v>0.9400000000000261</v>
      </c>
      <c r="CG14" s="20">
        <f t="shared" si="12"/>
        <v>0.8100000000000591</v>
      </c>
      <c r="CH14" s="20">
        <f t="shared" si="13"/>
        <v>0.8850000000000762</v>
      </c>
      <c r="CI14" s="20"/>
      <c r="CJ14" s="20"/>
      <c r="CK14" s="20"/>
      <c r="CL14" s="20"/>
      <c r="CM14" s="20"/>
      <c r="CN14" s="20"/>
      <c r="CO14" s="20"/>
      <c r="CP14" s="23" t="s">
        <v>55</v>
      </c>
      <c r="CQ14" s="20">
        <v>202.3</v>
      </c>
      <c r="CR14" s="20">
        <f t="shared" si="14"/>
        <v>1.2408499999999663</v>
      </c>
      <c r="CS14" s="20"/>
      <c r="CT14" s="20"/>
      <c r="CU14" s="20"/>
      <c r="CV14" s="20"/>
    </row>
    <row r="15" spans="1:100" ht="15">
      <c r="A15" s="15"/>
      <c r="B15" s="10">
        <v>59299</v>
      </c>
      <c r="C15" s="10">
        <v>59301</v>
      </c>
      <c r="D15" s="10" t="s">
        <v>111</v>
      </c>
      <c r="E15" s="10" t="s">
        <v>79</v>
      </c>
      <c r="F15" s="10" t="s">
        <v>12</v>
      </c>
      <c r="G15" s="15" t="str">
        <f t="shared" si="15"/>
        <v>59299-59301</v>
      </c>
      <c r="H15" s="15" t="str">
        <f t="shared" si="16"/>
        <v>BP25-PT07</v>
      </c>
      <c r="I15" s="18">
        <v>123.65</v>
      </c>
      <c r="J15" s="16">
        <v>0.1</v>
      </c>
      <c r="K15" s="18">
        <v>128</v>
      </c>
      <c r="L15" s="16">
        <v>0.1</v>
      </c>
      <c r="M15" s="18">
        <v>124.55</v>
      </c>
      <c r="N15" s="16">
        <v>0.1</v>
      </c>
      <c r="O15" s="18"/>
      <c r="P15" s="16"/>
      <c r="Q15" s="18"/>
      <c r="R15" s="16"/>
      <c r="S15" s="18"/>
      <c r="T15" s="16"/>
      <c r="U15" s="18"/>
      <c r="V15" s="16"/>
      <c r="W15" s="18"/>
      <c r="X15" s="16"/>
      <c r="Y15" s="18"/>
      <c r="Z15" s="16"/>
      <c r="AA15" s="18"/>
      <c r="AB15" s="16"/>
      <c r="AC15" s="15"/>
      <c r="AD15" s="15" t="str">
        <f t="shared" si="0"/>
        <v>BP25-PT07</v>
      </c>
      <c r="AE15" s="15" t="str">
        <f t="shared" si="1"/>
        <v>59299-59301</v>
      </c>
      <c r="AF15" s="3">
        <v>68.39</v>
      </c>
      <c r="AG15" s="3">
        <v>43.4</v>
      </c>
      <c r="AH15" s="3" t="s">
        <v>17</v>
      </c>
      <c r="AI15" s="21">
        <f t="shared" si="2"/>
        <v>123.65</v>
      </c>
      <c r="AJ15" s="21">
        <f t="shared" si="17"/>
        <v>148.64000000000001</v>
      </c>
      <c r="AK15" s="21">
        <f t="shared" si="3"/>
        <v>128</v>
      </c>
      <c r="AL15" s="21">
        <f t="shared" si="17"/>
        <v>152.98999999999998</v>
      </c>
      <c r="AM15" s="21">
        <f t="shared" si="4"/>
        <v>124.55</v>
      </c>
      <c r="AN15" s="21">
        <f t="shared" si="5"/>
        <v>149.54</v>
      </c>
      <c r="AO15" s="21"/>
      <c r="AP15" s="21"/>
      <c r="AQ15" s="21"/>
      <c r="AR15" s="21"/>
      <c r="AS15" s="21"/>
      <c r="AT15" s="21"/>
      <c r="AU15" s="21"/>
      <c r="AV15" s="21"/>
      <c r="AW15" s="21"/>
      <c r="AX15" s="21"/>
      <c r="AY15" s="21"/>
      <c r="AZ15" s="21"/>
      <c r="BA15" s="21"/>
      <c r="BB15" s="21"/>
      <c r="BC15" s="15"/>
      <c r="BD15" s="15" t="str">
        <f>TEXT(E15,"0000")&amp;"-"&amp;TEXT(E$74,"0000")&amp;" via "&amp;TEXT(D$83,"0000")</f>
        <v>PT07-BP21 via BP25</v>
      </c>
      <c r="BE15" s="16">
        <f t="shared" si="6"/>
        <v>2021.2383561643835</v>
      </c>
      <c r="BF15" s="8">
        <v>245.8</v>
      </c>
      <c r="BG15" s="8">
        <v>140.8</v>
      </c>
      <c r="BH15" s="8" t="s">
        <v>17</v>
      </c>
      <c r="BI15" s="21">
        <f>AJ$83-AJ15</f>
        <v>-126.54500000000002</v>
      </c>
      <c r="BJ15" s="21">
        <f t="shared" si="7"/>
        <v>-231.54500000000002</v>
      </c>
      <c r="BK15" s="21">
        <f>AL$83-AL15</f>
        <v>-125.43999999999998</v>
      </c>
      <c r="BL15" s="21">
        <f t="shared" si="8"/>
        <v>-230.44</v>
      </c>
      <c r="BM15" s="21">
        <f>AN$83-AN15</f>
        <v>-128.855</v>
      </c>
      <c r="BN15" s="21">
        <f t="shared" si="9"/>
        <v>-233.85499999999996</v>
      </c>
      <c r="BO15" s="21"/>
      <c r="BP15" s="21"/>
      <c r="BQ15" s="21"/>
      <c r="BR15" s="21"/>
      <c r="BS15" s="21"/>
      <c r="BT15" s="21"/>
      <c r="BU15" s="21"/>
      <c r="BV15" s="21"/>
      <c r="BW15" s="21"/>
      <c r="BX15" s="21"/>
      <c r="BY15" s="21"/>
      <c r="BZ15" s="21"/>
      <c r="CA15" s="21"/>
      <c r="CB15" s="21"/>
      <c r="CD15" t="str">
        <f>TEXT(E15,"0000")&amp;" wrt "&amp;TEXT(E$74,"0000")&amp;" via "&amp;TEXT(D$83,"0000")</f>
        <v>PT07 wrt BP21 via BP25</v>
      </c>
      <c r="CE15" s="1">
        <f t="shared" si="10"/>
        <v>2021.2383561643835</v>
      </c>
      <c r="CF15" s="20">
        <f t="shared" si="11"/>
        <v>-0.8449999999999989</v>
      </c>
      <c r="CG15" s="20">
        <f t="shared" si="12"/>
        <v>-0.839999999999975</v>
      </c>
      <c r="CH15" s="20">
        <f t="shared" si="13"/>
        <v>-0.9549999999999557</v>
      </c>
      <c r="CI15" s="20"/>
      <c r="CJ15" s="20"/>
      <c r="CK15" s="20"/>
      <c r="CL15" s="20"/>
      <c r="CM15" s="20"/>
      <c r="CN15" s="20"/>
      <c r="CO15" s="20"/>
      <c r="CP15" s="23" t="s">
        <v>55</v>
      </c>
      <c r="CQ15" s="20">
        <v>202.3</v>
      </c>
      <c r="CR15" s="20">
        <f t="shared" si="14"/>
        <v>-0.7527250000000549</v>
      </c>
      <c r="CS15" s="20"/>
      <c r="CT15" s="20"/>
      <c r="CU15" s="20"/>
      <c r="CV15" s="20"/>
    </row>
    <row r="16" spans="1:100" ht="15">
      <c r="A16" s="15"/>
      <c r="B16" s="10">
        <v>59299</v>
      </c>
      <c r="C16" s="10">
        <v>59301</v>
      </c>
      <c r="D16" s="10" t="s">
        <v>65</v>
      </c>
      <c r="E16" s="10" t="s">
        <v>80</v>
      </c>
      <c r="F16" s="10" t="s">
        <v>12</v>
      </c>
      <c r="G16" s="15" t="str">
        <f t="shared" si="15"/>
        <v>59299-59301</v>
      </c>
      <c r="H16" s="15" t="str">
        <f t="shared" si="16"/>
        <v>BP1J-PT09</v>
      </c>
      <c r="I16" s="18">
        <v>-52.11</v>
      </c>
      <c r="J16" s="16">
        <v>0.1</v>
      </c>
      <c r="K16" s="18">
        <v>-51.36</v>
      </c>
      <c r="L16" s="16">
        <v>0.1</v>
      </c>
      <c r="M16" s="18">
        <v>-52.13</v>
      </c>
      <c r="N16" s="16">
        <v>0.1</v>
      </c>
      <c r="O16" s="18">
        <v>-51.39</v>
      </c>
      <c r="P16" s="16">
        <v>0.1</v>
      </c>
      <c r="Q16" s="18">
        <v>-52.1</v>
      </c>
      <c r="R16" s="16">
        <v>0.1</v>
      </c>
      <c r="S16" s="18">
        <v>-51.42</v>
      </c>
      <c r="T16" s="16">
        <v>0.1</v>
      </c>
      <c r="U16" s="18"/>
      <c r="V16" s="16"/>
      <c r="W16" s="18"/>
      <c r="X16" s="16"/>
      <c r="Y16" s="18"/>
      <c r="Z16" s="16"/>
      <c r="AA16" s="18"/>
      <c r="AB16" s="16"/>
      <c r="AC16" s="15"/>
      <c r="AD16" s="15" t="str">
        <f t="shared" si="0"/>
        <v>BP1J-PT09</v>
      </c>
      <c r="AE16" s="15" t="str">
        <f t="shared" si="1"/>
        <v>59299-59301</v>
      </c>
      <c r="AF16" s="3">
        <v>208.64</v>
      </c>
      <c r="AG16" s="3">
        <v>183.2</v>
      </c>
      <c r="AH16" s="3"/>
      <c r="AI16" s="21">
        <f t="shared" si="2"/>
        <v>-52.11</v>
      </c>
      <c r="AJ16" s="21">
        <f t="shared" si="17"/>
        <v>-26.670000000000016</v>
      </c>
      <c r="AK16" s="21">
        <f t="shared" si="3"/>
        <v>-51.36</v>
      </c>
      <c r="AL16" s="21">
        <f t="shared" si="17"/>
        <v>-25.920000000000016</v>
      </c>
      <c r="AM16" s="21">
        <f t="shared" si="4"/>
        <v>-52.13</v>
      </c>
      <c r="AN16" s="21">
        <f t="shared" si="5"/>
        <v>-26.689999999999998</v>
      </c>
      <c r="AO16" s="21">
        <f>O16</f>
        <v>-51.39</v>
      </c>
      <c r="AP16" s="21">
        <f>AO16+$AF16-$AG16</f>
        <v>-25.94999999999999</v>
      </c>
      <c r="AQ16" s="21">
        <f>Q16</f>
        <v>-52.1</v>
      </c>
      <c r="AR16" s="21">
        <f>AQ16+$AF16-$AG16</f>
        <v>-26.659999999999997</v>
      </c>
      <c r="AS16" s="21">
        <f>S16</f>
        <v>-51.42</v>
      </c>
      <c r="AT16" s="21">
        <f>AS16+$AF16-$AG16</f>
        <v>-25.980000000000018</v>
      </c>
      <c r="AU16" s="21"/>
      <c r="AV16" s="21"/>
      <c r="AW16" s="21"/>
      <c r="AX16" s="21"/>
      <c r="AY16" s="21"/>
      <c r="AZ16" s="21"/>
      <c r="BA16" s="21"/>
      <c r="BB16" s="21"/>
      <c r="BC16" s="15"/>
      <c r="BD16" s="15" t="str">
        <f>TEXT(E16,"0000")&amp;"-"&amp;TEXT(E$74,"0000")&amp;" via "&amp;TEXT(D$74,"0000")</f>
        <v>PT09-BP21 via BP1J</v>
      </c>
      <c r="BE16" s="16">
        <f t="shared" si="6"/>
        <v>2021.2383561643835</v>
      </c>
      <c r="BF16" s="8">
        <v>198.7</v>
      </c>
      <c r="BG16" s="8">
        <v>140.8</v>
      </c>
      <c r="BH16" s="8"/>
      <c r="BI16" s="21">
        <f>AJ$74-AJ16</f>
        <v>86.90000000000002</v>
      </c>
      <c r="BJ16" s="21">
        <f t="shared" si="7"/>
        <v>29.000000000000043</v>
      </c>
      <c r="BK16" s="21">
        <f>AL$74-AL16</f>
        <v>87.11000000000003</v>
      </c>
      <c r="BL16" s="21">
        <f t="shared" si="8"/>
        <v>29.21000000000005</v>
      </c>
      <c r="BM16" s="21">
        <f>AN$74-AN16</f>
        <v>86.11500000000001</v>
      </c>
      <c r="BN16" s="21">
        <f t="shared" si="9"/>
        <v>28.215000000000032</v>
      </c>
      <c r="BO16" s="21"/>
      <c r="BP16" s="21"/>
      <c r="BQ16" s="21">
        <f>AR$74-AR16</f>
        <v>85.47</v>
      </c>
      <c r="BR16" s="21">
        <f>BQ16-$BF16+$BG16</f>
        <v>27.57000000000002</v>
      </c>
      <c r="BS16" s="21">
        <f>AT$74-AT16</f>
        <v>94.55000000000004</v>
      </c>
      <c r="BT16" s="21">
        <f>BS16-$BF16+$BG16</f>
        <v>36.65000000000006</v>
      </c>
      <c r="BU16" s="21"/>
      <c r="BV16" s="21"/>
      <c r="BW16" s="21"/>
      <c r="BX16" s="21"/>
      <c r="BY16" s="21"/>
      <c r="BZ16" s="21"/>
      <c r="CA16" s="21"/>
      <c r="CB16" s="21"/>
      <c r="CD16" t="str">
        <f>TEXT(E16,"0000")&amp;" wrt "&amp;TEXT(E$74,"0000")&amp;" via "&amp;TEXT(D$74,"0000")</f>
        <v>PT09 wrt BP21 via BP1J</v>
      </c>
      <c r="CE16" s="1">
        <f t="shared" si="10"/>
        <v>2021.2383561643835</v>
      </c>
      <c r="CF16" s="20">
        <f t="shared" si="11"/>
        <v>57.40000000000004</v>
      </c>
      <c r="CG16" s="20">
        <f t="shared" si="12"/>
        <v>56.51000000000005</v>
      </c>
      <c r="CH16" s="20">
        <f t="shared" si="13"/>
        <v>58.81500000000003</v>
      </c>
      <c r="CI16" s="20"/>
      <c r="CJ16" s="20">
        <f>BR16+CJ$8+$CQ16</f>
        <v>58.270000000000024</v>
      </c>
      <c r="CK16" s="20">
        <f>BT16+CK$8+$CQ16</f>
        <v>67.55000000000007</v>
      </c>
      <c r="CL16" s="20"/>
      <c r="CM16" s="20"/>
      <c r="CN16" s="20"/>
      <c r="CO16" s="20"/>
      <c r="CP16" s="23" t="s">
        <v>56</v>
      </c>
      <c r="CQ16" s="20"/>
      <c r="CR16" s="20">
        <f t="shared" si="14"/>
        <v>74.27505000000002</v>
      </c>
      <c r="CS16" s="20"/>
      <c r="CT16" s="20"/>
      <c r="CU16" s="20"/>
      <c r="CV16" s="20"/>
    </row>
    <row r="17" spans="1:100" ht="15">
      <c r="A17" s="15"/>
      <c r="B17" s="10">
        <v>59299</v>
      </c>
      <c r="C17" s="10">
        <v>59301</v>
      </c>
      <c r="D17" s="10" t="s">
        <v>111</v>
      </c>
      <c r="E17" s="10" t="s">
        <v>80</v>
      </c>
      <c r="F17" s="10" t="s">
        <v>12</v>
      </c>
      <c r="G17" s="15" t="str">
        <f t="shared" si="15"/>
        <v>59299-59301</v>
      </c>
      <c r="H17" s="15" t="str">
        <f t="shared" si="16"/>
        <v>BP25-PT09</v>
      </c>
      <c r="I17" s="18">
        <v>51.78</v>
      </c>
      <c r="J17" s="16">
        <v>0.1</v>
      </c>
      <c r="K17" s="18">
        <v>56.86</v>
      </c>
      <c r="L17" s="16">
        <v>0.1</v>
      </c>
      <c r="M17" s="18">
        <v>51.2</v>
      </c>
      <c r="N17" s="16">
        <v>0.1</v>
      </c>
      <c r="O17" s="18">
        <v>56.37</v>
      </c>
      <c r="P17" s="16">
        <v>0.1</v>
      </c>
      <c r="Q17" s="18">
        <v>51.33</v>
      </c>
      <c r="R17" s="16">
        <v>0.1</v>
      </c>
      <c r="S17" s="18">
        <v>48.51</v>
      </c>
      <c r="T17" s="16">
        <v>0.1</v>
      </c>
      <c r="U17" s="18"/>
      <c r="V17" s="16"/>
      <c r="W17" s="18"/>
      <c r="X17" s="16"/>
      <c r="Y17" s="18"/>
      <c r="Z17" s="16"/>
      <c r="AA17" s="18"/>
      <c r="AB17" s="16"/>
      <c r="AC17" s="15"/>
      <c r="AD17" s="15" t="str">
        <f t="shared" si="0"/>
        <v>BP25-PT09</v>
      </c>
      <c r="AE17" s="15" t="str">
        <f t="shared" si="1"/>
        <v>59299-59301</v>
      </c>
      <c r="AF17" s="3">
        <v>68.39</v>
      </c>
      <c r="AG17" s="3">
        <v>183.2</v>
      </c>
      <c r="AH17" s="3"/>
      <c r="AI17" s="21">
        <f t="shared" si="2"/>
        <v>51.78</v>
      </c>
      <c r="AJ17" s="21">
        <f t="shared" si="17"/>
        <v>-63.02999999999999</v>
      </c>
      <c r="AK17" s="21">
        <f t="shared" si="3"/>
        <v>56.86</v>
      </c>
      <c r="AL17" s="21">
        <f t="shared" si="17"/>
        <v>-57.94999999999999</v>
      </c>
      <c r="AM17" s="21">
        <f t="shared" si="4"/>
        <v>51.2</v>
      </c>
      <c r="AN17" s="21">
        <f t="shared" si="5"/>
        <v>-63.609999999999985</v>
      </c>
      <c r="AO17" s="21">
        <f>O17</f>
        <v>56.37</v>
      </c>
      <c r="AP17" s="21">
        <f>AO17+$AF17-$AG17</f>
        <v>-58.44</v>
      </c>
      <c r="AQ17" s="21">
        <f>Q17</f>
        <v>51.33</v>
      </c>
      <c r="AR17" s="21">
        <f>AQ17+$AF17-$AG17</f>
        <v>-63.47999999999999</v>
      </c>
      <c r="AS17" s="21">
        <f>S17</f>
        <v>48.51</v>
      </c>
      <c r="AT17" s="21">
        <f>AS17+$AF17-$AG17</f>
        <v>-66.29999999999998</v>
      </c>
      <c r="AU17" s="21"/>
      <c r="AV17" s="21"/>
      <c r="AW17" s="21"/>
      <c r="AX17" s="21"/>
      <c r="AY17" s="21"/>
      <c r="AZ17" s="21"/>
      <c r="BA17" s="21"/>
      <c r="BB17" s="21"/>
      <c r="BC17" s="15"/>
      <c r="BD17" s="15" t="str">
        <f>TEXT(E17,"0000")&amp;"-"&amp;TEXT(E$74,"0000")&amp;" via "&amp;TEXT(D$83,"0000")</f>
        <v>PT09-BP21 via BP25</v>
      </c>
      <c r="BE17" s="16">
        <f t="shared" si="6"/>
        <v>2021.2383561643835</v>
      </c>
      <c r="BF17" s="8">
        <v>198.7</v>
      </c>
      <c r="BG17" s="8">
        <v>140.8</v>
      </c>
      <c r="BH17" s="8"/>
      <c r="BI17" s="21">
        <f>AJ$83-AJ17</f>
        <v>85.12499999999999</v>
      </c>
      <c r="BJ17" s="21">
        <f t="shared" si="7"/>
        <v>27.22500000000001</v>
      </c>
      <c r="BK17" s="21">
        <f>AL$83-AL17</f>
        <v>85.49999999999999</v>
      </c>
      <c r="BL17" s="21">
        <f t="shared" si="8"/>
        <v>27.60000000000001</v>
      </c>
      <c r="BM17" s="21">
        <f>AN$83-AN17</f>
        <v>84.29499999999999</v>
      </c>
      <c r="BN17" s="21">
        <f t="shared" si="9"/>
        <v>26.39500000000001</v>
      </c>
      <c r="BO17" s="21"/>
      <c r="BP17" s="21"/>
      <c r="BQ17" s="21">
        <f>AR$83-AR17</f>
        <v>83.76999999999998</v>
      </c>
      <c r="BR17" s="21">
        <f>BQ17-$BF17+$BG17</f>
        <v>25.870000000000005</v>
      </c>
      <c r="BS17" s="21">
        <f>AT$83-AT17</f>
        <v>92.67499999999998</v>
      </c>
      <c r="BT17" s="21">
        <f>BS17-$BF17+$BG17</f>
        <v>34.775000000000006</v>
      </c>
      <c r="BU17" s="21"/>
      <c r="BV17" s="21"/>
      <c r="BW17" s="21"/>
      <c r="BX17" s="21"/>
      <c r="BY17" s="21"/>
      <c r="BZ17" s="21"/>
      <c r="CA17" s="21"/>
      <c r="CB17" s="21"/>
      <c r="CD17" t="str">
        <f>TEXT(E17,"0000")&amp;" wrt "&amp;TEXT(E$74,"0000")&amp;" via "&amp;TEXT(D$83,"0000")</f>
        <v>PT09 wrt BP21 via BP25</v>
      </c>
      <c r="CE17" s="1">
        <f t="shared" si="10"/>
        <v>2021.2383561643835</v>
      </c>
      <c r="CF17" s="20">
        <f t="shared" si="11"/>
        <v>55.62500000000001</v>
      </c>
      <c r="CG17" s="20">
        <f t="shared" si="12"/>
        <v>54.900000000000006</v>
      </c>
      <c r="CH17" s="20">
        <f t="shared" si="13"/>
        <v>56.99500000000001</v>
      </c>
      <c r="CI17" s="20"/>
      <c r="CJ17" s="20">
        <f>BR17+CJ$8+$CQ17</f>
        <v>56.57000000000001</v>
      </c>
      <c r="CK17" s="20">
        <f>BT17+CK$8+$CQ17</f>
        <v>65.67500000000001</v>
      </c>
      <c r="CL17" s="20"/>
      <c r="CM17" s="20"/>
      <c r="CN17" s="20"/>
      <c r="CO17" s="20"/>
      <c r="CP17" s="23" t="s">
        <v>56</v>
      </c>
      <c r="CQ17" s="20"/>
      <c r="CR17" s="20">
        <f t="shared" si="14"/>
        <v>72.245125</v>
      </c>
      <c r="CS17" s="20"/>
      <c r="CT17" s="20"/>
      <c r="CU17" s="20"/>
      <c r="CV17" s="20"/>
    </row>
    <row r="18" spans="1:100" ht="15">
      <c r="A18" s="15"/>
      <c r="B18" s="10">
        <v>59299</v>
      </c>
      <c r="C18" s="10">
        <v>59301</v>
      </c>
      <c r="D18" s="10" t="s">
        <v>65</v>
      </c>
      <c r="E18" s="10" t="s">
        <v>81</v>
      </c>
      <c r="F18" s="10" t="s">
        <v>12</v>
      </c>
      <c r="G18" s="15" t="str">
        <f t="shared" si="15"/>
        <v>59299-59301</v>
      </c>
      <c r="H18" s="15" t="str">
        <f t="shared" si="16"/>
        <v>BP1J-PT10</v>
      </c>
      <c r="I18" s="18">
        <v>-225.13</v>
      </c>
      <c r="J18" s="16">
        <v>0.1</v>
      </c>
      <c r="K18" s="18">
        <v>-218.69</v>
      </c>
      <c r="L18" s="16">
        <v>0.1</v>
      </c>
      <c r="M18" s="18">
        <v>-225.58</v>
      </c>
      <c r="N18" s="16">
        <v>0.1</v>
      </c>
      <c r="O18" s="18">
        <v>-219.41</v>
      </c>
      <c r="P18" s="16">
        <v>0.1</v>
      </c>
      <c r="Q18" s="18">
        <v>-227.51</v>
      </c>
      <c r="R18" s="16">
        <v>0.1</v>
      </c>
      <c r="S18" s="18">
        <v>-206.64</v>
      </c>
      <c r="T18" s="16">
        <v>0.1</v>
      </c>
      <c r="U18" s="18"/>
      <c r="V18" s="16"/>
      <c r="W18" s="18"/>
      <c r="X18" s="16"/>
      <c r="Y18" s="18"/>
      <c r="Z18" s="16"/>
      <c r="AA18" s="18"/>
      <c r="AB18" s="16"/>
      <c r="AC18" s="15"/>
      <c r="AD18" s="15" t="str">
        <f t="shared" si="0"/>
        <v>BP1J-PT10</v>
      </c>
      <c r="AE18" s="15" t="str">
        <f t="shared" si="1"/>
        <v>59299-59301</v>
      </c>
      <c r="AF18" s="3">
        <v>208.64</v>
      </c>
      <c r="AG18" s="3">
        <v>36.8</v>
      </c>
      <c r="AH18" s="3"/>
      <c r="AI18" s="21">
        <f t="shared" si="2"/>
        <v>-225.13</v>
      </c>
      <c r="AJ18" s="21">
        <f t="shared" si="17"/>
        <v>-53.290000000000006</v>
      </c>
      <c r="AK18" s="21">
        <f t="shared" si="3"/>
        <v>-218.69</v>
      </c>
      <c r="AL18" s="21">
        <f t="shared" si="17"/>
        <v>-46.85000000000001</v>
      </c>
      <c r="AM18" s="21">
        <f t="shared" si="4"/>
        <v>-225.58</v>
      </c>
      <c r="AN18" s="21">
        <f t="shared" si="5"/>
        <v>-53.74000000000002</v>
      </c>
      <c r="AO18" s="21">
        <f>O18</f>
        <v>-219.41</v>
      </c>
      <c r="AP18" s="21">
        <f>AO18+$AF18-$AG18</f>
        <v>-47.57000000000001</v>
      </c>
      <c r="AQ18" s="21">
        <f>Q18</f>
        <v>-227.51</v>
      </c>
      <c r="AR18" s="21">
        <f>AQ18+$AF18-$AG18</f>
        <v>-55.67</v>
      </c>
      <c r="AS18" s="21">
        <f>S18</f>
        <v>-206.64</v>
      </c>
      <c r="AT18" s="21">
        <f>AS18+$AF18-$AG18</f>
        <v>-34.8</v>
      </c>
      <c r="AU18" s="21"/>
      <c r="AV18" s="21"/>
      <c r="AW18" s="21"/>
      <c r="AX18" s="21"/>
      <c r="AY18" s="21"/>
      <c r="AZ18" s="21"/>
      <c r="BA18" s="21"/>
      <c r="BB18" s="21"/>
      <c r="BC18" s="15"/>
      <c r="BD18" s="15" t="str">
        <f>TEXT(E18,"0000")&amp;"-"&amp;TEXT(E$74,"0000")&amp;" via "&amp;TEXT(D$74,"0000")</f>
        <v>PT10-BP21 via BP1J</v>
      </c>
      <c r="BE18" s="16">
        <f t="shared" si="6"/>
        <v>2021.2383561643835</v>
      </c>
      <c r="BF18" s="8">
        <v>250</v>
      </c>
      <c r="BG18" s="8">
        <v>140.8</v>
      </c>
      <c r="BH18" s="8"/>
      <c r="BI18" s="21">
        <f>AJ$74-AJ18</f>
        <v>113.52000000000001</v>
      </c>
      <c r="BJ18" s="21">
        <f t="shared" si="7"/>
        <v>4.320000000000022</v>
      </c>
      <c r="BK18" s="21">
        <f>AL$74-AL18</f>
        <v>108.04000000000002</v>
      </c>
      <c r="BL18" s="21">
        <f t="shared" si="8"/>
        <v>-1.1599999999999682</v>
      </c>
      <c r="BM18" s="21">
        <f>AN$74-AN18</f>
        <v>113.16500000000003</v>
      </c>
      <c r="BN18" s="21">
        <f t="shared" si="9"/>
        <v>3.965000000000032</v>
      </c>
      <c r="BO18" s="21"/>
      <c r="BP18" s="21"/>
      <c r="BQ18" s="21">
        <f>AR$74-AR18</f>
        <v>114.48</v>
      </c>
      <c r="BR18" s="21">
        <f>BQ18-$BF18+$BG18</f>
        <v>5.28000000000003</v>
      </c>
      <c r="BS18" s="21">
        <f>AT$74-AT18</f>
        <v>103.37000000000002</v>
      </c>
      <c r="BT18" s="21">
        <f>BS18-$BF18+$BG18</f>
        <v>-5.829999999999984</v>
      </c>
      <c r="BU18" s="21"/>
      <c r="BV18" s="21"/>
      <c r="BW18" s="21"/>
      <c r="BX18" s="21"/>
      <c r="BY18" s="21"/>
      <c r="BZ18" s="21"/>
      <c r="CA18" s="21"/>
      <c r="CB18" s="21"/>
      <c r="CD18" t="str">
        <f>TEXT(E18,"0000")&amp;" wrt "&amp;TEXT(E$74,"0000")&amp;" via "&amp;TEXT(D$74,"0000")</f>
        <v>PT10 wrt BP21 via BP1J</v>
      </c>
      <c r="CE18" s="1">
        <f t="shared" si="10"/>
        <v>2021.2383561643835</v>
      </c>
      <c r="CF18" s="20">
        <f t="shared" si="11"/>
        <v>32.72000000000002</v>
      </c>
      <c r="CG18" s="20">
        <f t="shared" si="12"/>
        <v>26.140000000000033</v>
      </c>
      <c r="CH18" s="20">
        <f t="shared" si="13"/>
        <v>34.56500000000003</v>
      </c>
      <c r="CI18" s="20"/>
      <c r="CJ18" s="20">
        <f>BR18+CJ$8+$CQ18</f>
        <v>35.98000000000003</v>
      </c>
      <c r="CK18" s="20">
        <f>BT18+CK$8+$CQ18</f>
        <v>25.070000000000014</v>
      </c>
      <c r="CL18" s="20"/>
      <c r="CM18" s="20"/>
      <c r="CN18" s="20"/>
      <c r="CO18" s="20"/>
      <c r="CP18" s="23" t="s">
        <v>82</v>
      </c>
      <c r="CQ18" s="20">
        <v>0</v>
      </c>
      <c r="CR18" s="20">
        <f t="shared" si="14"/>
        <v>256.0861</v>
      </c>
      <c r="CS18" s="20"/>
      <c r="CT18" s="20"/>
      <c r="CU18" s="20"/>
      <c r="CV18" s="20"/>
    </row>
    <row r="19" spans="1:100" ht="15">
      <c r="A19" s="15"/>
      <c r="B19" s="10">
        <v>59299</v>
      </c>
      <c r="C19" s="10">
        <v>59301</v>
      </c>
      <c r="D19" s="10" t="s">
        <v>111</v>
      </c>
      <c r="E19" s="10" t="s">
        <v>81</v>
      </c>
      <c r="F19" s="10" t="s">
        <v>12</v>
      </c>
      <c r="G19" s="15" t="str">
        <f t="shared" si="15"/>
        <v>59299-59301</v>
      </c>
      <c r="H19" s="15" t="str">
        <f t="shared" si="16"/>
        <v>BP25-PT10</v>
      </c>
      <c r="I19" s="18">
        <v>-121.27</v>
      </c>
      <c r="J19" s="16">
        <v>0.1</v>
      </c>
      <c r="K19" s="18">
        <v>-110.4</v>
      </c>
      <c r="L19" s="16">
        <v>0.1</v>
      </c>
      <c r="M19" s="18">
        <v>-122.27</v>
      </c>
      <c r="N19" s="16">
        <v>0.1</v>
      </c>
      <c r="O19" s="18">
        <v>-111.59</v>
      </c>
      <c r="P19" s="16">
        <v>0.1</v>
      </c>
      <c r="Q19" s="18">
        <v>-124.08</v>
      </c>
      <c r="R19" s="16">
        <v>0.1</v>
      </c>
      <c r="S19" s="18">
        <v>-106.78</v>
      </c>
      <c r="T19" s="16">
        <v>0.1</v>
      </c>
      <c r="U19" s="18"/>
      <c r="V19" s="16"/>
      <c r="W19" s="18"/>
      <c r="X19" s="16"/>
      <c r="Y19" s="18"/>
      <c r="Z19" s="16"/>
      <c r="AA19" s="18"/>
      <c r="AB19" s="16"/>
      <c r="AC19" s="15"/>
      <c r="AD19" s="15" t="str">
        <f t="shared" si="0"/>
        <v>BP25-PT10</v>
      </c>
      <c r="AE19" s="15" t="str">
        <f t="shared" si="1"/>
        <v>59299-59301</v>
      </c>
      <c r="AF19" s="3">
        <v>68.39</v>
      </c>
      <c r="AG19" s="3">
        <v>36.8</v>
      </c>
      <c r="AH19" s="3"/>
      <c r="AI19" s="21">
        <f t="shared" si="2"/>
        <v>-121.27</v>
      </c>
      <c r="AJ19" s="21">
        <f t="shared" si="17"/>
        <v>-89.67999999999999</v>
      </c>
      <c r="AK19" s="21">
        <f t="shared" si="3"/>
        <v>-110.4</v>
      </c>
      <c r="AL19" s="21">
        <f t="shared" si="17"/>
        <v>-78.81</v>
      </c>
      <c r="AM19" s="21">
        <f t="shared" si="4"/>
        <v>-122.27</v>
      </c>
      <c r="AN19" s="21">
        <f t="shared" si="5"/>
        <v>-90.67999999999999</v>
      </c>
      <c r="AO19" s="21">
        <f>O19</f>
        <v>-111.59</v>
      </c>
      <c r="AP19" s="21">
        <f>AO19+$AF19-$AG19</f>
        <v>-80</v>
      </c>
      <c r="AQ19" s="21">
        <f>Q19</f>
        <v>-124.08</v>
      </c>
      <c r="AR19" s="21">
        <f>AQ19+$AF19-$AG19</f>
        <v>-92.49</v>
      </c>
      <c r="AS19" s="21">
        <f>S19</f>
        <v>-106.78</v>
      </c>
      <c r="AT19" s="21">
        <f>AS19+$AF19-$AG19</f>
        <v>-75.19</v>
      </c>
      <c r="AU19" s="21"/>
      <c r="AV19" s="21"/>
      <c r="AW19" s="21"/>
      <c r="AX19" s="21"/>
      <c r="AY19" s="21"/>
      <c r="AZ19" s="21"/>
      <c r="BA19" s="21"/>
      <c r="BB19" s="21"/>
      <c r="BC19" s="15"/>
      <c r="BD19" s="15" t="str">
        <f>TEXT(E19,"0000")&amp;"-"&amp;TEXT(E$74,"0000")&amp;" via "&amp;TEXT(D$83,"0000")</f>
        <v>PT10-BP21 via BP25</v>
      </c>
      <c r="BE19" s="16">
        <f t="shared" si="6"/>
        <v>2021.2383561643835</v>
      </c>
      <c r="BF19" s="8">
        <v>250</v>
      </c>
      <c r="BG19" s="8">
        <v>140.8</v>
      </c>
      <c r="BH19" s="8"/>
      <c r="BI19" s="21">
        <f>AJ$83-AJ19</f>
        <v>111.77499999999999</v>
      </c>
      <c r="BJ19" s="21">
        <f t="shared" si="7"/>
        <v>2.5749999999999886</v>
      </c>
      <c r="BK19" s="21">
        <f>AL$83-AL19</f>
        <v>106.36</v>
      </c>
      <c r="BL19" s="21">
        <f t="shared" si="8"/>
        <v>-2.839999999999975</v>
      </c>
      <c r="BM19" s="21">
        <f>AN$83-AN19</f>
        <v>111.365</v>
      </c>
      <c r="BN19" s="21">
        <f t="shared" si="9"/>
        <v>2.1650000000000205</v>
      </c>
      <c r="BO19" s="21"/>
      <c r="BP19" s="21"/>
      <c r="BQ19" s="21">
        <f>AR$83-AR19</f>
        <v>112.78</v>
      </c>
      <c r="BR19" s="21">
        <f>BQ19-$BF19+$BG19</f>
        <v>3.5800000000000125</v>
      </c>
      <c r="BS19" s="21">
        <f>AT$83-AT19</f>
        <v>101.565</v>
      </c>
      <c r="BT19" s="21">
        <f>BS19-$BF19+$BG19</f>
        <v>-7.634999999999991</v>
      </c>
      <c r="BU19" s="21"/>
      <c r="BV19" s="21"/>
      <c r="BW19" s="21"/>
      <c r="BX19" s="21"/>
      <c r="BY19" s="21"/>
      <c r="BZ19" s="21"/>
      <c r="CA19" s="21"/>
      <c r="CB19" s="21"/>
      <c r="CD19" t="str">
        <f>TEXT(E19,"0000")&amp;" wrt "&amp;TEXT(E$74,"0000")&amp;" via "&amp;TEXT(D$83,"0000")</f>
        <v>PT10 wrt BP21 via BP25</v>
      </c>
      <c r="CE19" s="1">
        <f t="shared" si="10"/>
        <v>2021.2383561643835</v>
      </c>
      <c r="CF19" s="20">
        <f t="shared" si="11"/>
        <v>30.974999999999987</v>
      </c>
      <c r="CG19" s="20">
        <f t="shared" si="12"/>
        <v>24.460000000000026</v>
      </c>
      <c r="CH19" s="20">
        <f t="shared" si="13"/>
        <v>32.76500000000002</v>
      </c>
      <c r="CI19" s="20"/>
      <c r="CJ19" s="20">
        <f>BR19+CJ$8+$CQ19</f>
        <v>34.280000000000015</v>
      </c>
      <c r="CK19" s="20">
        <f>BT19+CK$8+$CQ19</f>
        <v>23.265000000000008</v>
      </c>
      <c r="CL19" s="20"/>
      <c r="CM19" s="20"/>
      <c r="CN19" s="20"/>
      <c r="CO19" s="20"/>
      <c r="CP19" s="23" t="s">
        <v>82</v>
      </c>
      <c r="CQ19" s="20">
        <v>0</v>
      </c>
      <c r="CR19" s="20">
        <f t="shared" si="14"/>
        <v>254.2406749999999</v>
      </c>
      <c r="CS19" s="20"/>
      <c r="CT19" s="20"/>
      <c r="CU19" s="20"/>
      <c r="CV19" s="20"/>
    </row>
    <row r="20" spans="1:100" ht="15">
      <c r="A20" s="15" t="s">
        <v>105</v>
      </c>
      <c r="B20" s="10"/>
      <c r="C20" s="10"/>
      <c r="D20" s="10"/>
      <c r="E20" s="10"/>
      <c r="F20" s="10"/>
      <c r="G20" s="15"/>
      <c r="H20" s="15"/>
      <c r="I20" s="18"/>
      <c r="J20" s="16"/>
      <c r="K20" s="18"/>
      <c r="L20" s="16"/>
      <c r="M20" s="18"/>
      <c r="N20" s="16"/>
      <c r="O20" s="18"/>
      <c r="P20" s="16"/>
      <c r="Q20" s="18"/>
      <c r="R20" s="16"/>
      <c r="S20" s="18"/>
      <c r="T20" s="16"/>
      <c r="U20" s="18"/>
      <c r="V20" s="16"/>
      <c r="W20" s="18"/>
      <c r="X20" s="16"/>
      <c r="Y20" s="18"/>
      <c r="Z20" s="16"/>
      <c r="AA20" s="18"/>
      <c r="AB20" s="16"/>
      <c r="AC20" s="15"/>
      <c r="AD20" s="15"/>
      <c r="AE20" s="15"/>
      <c r="AF20" s="3"/>
      <c r="AG20" s="3"/>
      <c r="AH20" s="3"/>
      <c r="AI20" s="21"/>
      <c r="AJ20" s="21"/>
      <c r="AK20" s="21"/>
      <c r="AL20" s="21"/>
      <c r="AM20" s="21"/>
      <c r="AN20" s="21"/>
      <c r="AO20" s="21"/>
      <c r="AP20" s="21"/>
      <c r="AQ20" s="21"/>
      <c r="AR20" s="21"/>
      <c r="AS20" s="21"/>
      <c r="AT20" s="21"/>
      <c r="AU20" s="21"/>
      <c r="AV20" s="21"/>
      <c r="AW20" s="21"/>
      <c r="AX20" s="21"/>
      <c r="AY20" s="21"/>
      <c r="AZ20" s="21"/>
      <c r="BA20" s="21"/>
      <c r="BB20" s="21"/>
      <c r="BC20" s="15"/>
      <c r="BD20" s="15"/>
      <c r="BE20" s="16"/>
      <c r="BF20" s="8"/>
      <c r="BG20" s="8"/>
      <c r="BH20" s="8"/>
      <c r="BI20" s="21"/>
      <c r="BJ20" s="21"/>
      <c r="BK20" s="21"/>
      <c r="BL20" s="21"/>
      <c r="BM20" s="21"/>
      <c r="BN20" s="21"/>
      <c r="BO20" s="21"/>
      <c r="BP20" s="21"/>
      <c r="BQ20" s="21"/>
      <c r="BR20" s="21"/>
      <c r="BS20" s="21"/>
      <c r="BT20" s="21"/>
      <c r="BU20" s="21"/>
      <c r="BV20" s="21"/>
      <c r="BW20" s="21"/>
      <c r="BX20" s="21"/>
      <c r="BY20" s="21"/>
      <c r="BZ20" s="21"/>
      <c r="CA20" s="21"/>
      <c r="CB20" s="21"/>
      <c r="CE20" s="1"/>
      <c r="CF20" s="20"/>
      <c r="CG20" s="20"/>
      <c r="CH20" s="20"/>
      <c r="CI20" s="20"/>
      <c r="CJ20" s="20"/>
      <c r="CK20" s="20"/>
      <c r="CL20" s="20"/>
      <c r="CM20" s="20"/>
      <c r="CN20" s="20"/>
      <c r="CO20" s="20"/>
      <c r="CP20" s="23"/>
      <c r="CQ20" s="20"/>
      <c r="CR20" s="20"/>
      <c r="CS20" s="20"/>
      <c r="CT20" s="20"/>
      <c r="CU20" s="20"/>
      <c r="CV20" s="20"/>
    </row>
    <row r="21" spans="1:100" ht="15">
      <c r="A21" s="15" t="s">
        <v>160</v>
      </c>
      <c r="B21" s="10"/>
      <c r="C21" s="10"/>
      <c r="D21" s="10"/>
      <c r="E21" s="10"/>
      <c r="F21" s="10"/>
      <c r="G21" s="15"/>
      <c r="H21" s="15"/>
      <c r="I21" s="18"/>
      <c r="J21" s="16"/>
      <c r="K21" s="18"/>
      <c r="L21" s="16"/>
      <c r="M21" s="18"/>
      <c r="N21" s="16"/>
      <c r="O21" s="18"/>
      <c r="P21" s="16"/>
      <c r="Q21" s="18"/>
      <c r="R21" s="16"/>
      <c r="S21" s="18"/>
      <c r="T21" s="16"/>
      <c r="U21" s="18"/>
      <c r="V21" s="16"/>
      <c r="W21" s="18"/>
      <c r="X21" s="16"/>
      <c r="Y21" s="18"/>
      <c r="Z21" s="16"/>
      <c r="AA21" s="18"/>
      <c r="AB21" s="16"/>
      <c r="AC21" s="15"/>
      <c r="AD21" s="15"/>
      <c r="AE21" s="15"/>
      <c r="AF21" s="3"/>
      <c r="AG21" s="3"/>
      <c r="AH21" s="3"/>
      <c r="AI21" s="21"/>
      <c r="AJ21" s="21"/>
      <c r="AK21" s="21"/>
      <c r="AL21" s="21"/>
      <c r="AM21" s="21"/>
      <c r="AN21" s="21"/>
      <c r="AO21" s="21"/>
      <c r="AP21" s="21"/>
      <c r="AQ21" s="21"/>
      <c r="AR21" s="21"/>
      <c r="AS21" s="21"/>
      <c r="AT21" s="21"/>
      <c r="AU21" s="21"/>
      <c r="AV21" s="21"/>
      <c r="AW21" s="21"/>
      <c r="AX21" s="21"/>
      <c r="AY21" s="21"/>
      <c r="AZ21" s="21"/>
      <c r="BA21" s="21"/>
      <c r="BB21" s="21"/>
      <c r="BC21" s="15"/>
      <c r="BD21" s="15"/>
      <c r="BE21" s="16"/>
      <c r="BF21" s="8"/>
      <c r="BG21" s="8"/>
      <c r="BH21" s="8"/>
      <c r="BI21" s="21"/>
      <c r="BJ21" s="21"/>
      <c r="BK21" s="21"/>
      <c r="BL21" s="21"/>
      <c r="BM21" s="21"/>
      <c r="BN21" s="21"/>
      <c r="BO21" s="21"/>
      <c r="BP21" s="21"/>
      <c r="BQ21" s="21"/>
      <c r="BR21" s="21"/>
      <c r="BS21" s="21"/>
      <c r="BT21" s="21"/>
      <c r="BU21" s="21"/>
      <c r="BV21" s="21"/>
      <c r="BW21" s="21"/>
      <c r="BX21" s="21"/>
      <c r="BY21" s="21"/>
      <c r="BZ21" s="21"/>
      <c r="CA21" s="21"/>
      <c r="CB21" s="21"/>
      <c r="CE21" s="1"/>
      <c r="CF21" s="20"/>
      <c r="CG21" s="20"/>
      <c r="CH21" s="20"/>
      <c r="CI21" s="20"/>
      <c r="CJ21" s="20"/>
      <c r="CK21" s="20"/>
      <c r="CL21" s="20"/>
      <c r="CM21" s="20"/>
      <c r="CN21" s="20"/>
      <c r="CO21" s="20"/>
      <c r="CP21" s="23"/>
      <c r="CQ21" s="20"/>
      <c r="CR21" s="20"/>
      <c r="CS21" s="20"/>
      <c r="CT21" s="20"/>
      <c r="CU21" s="20"/>
      <c r="CV21" s="20"/>
    </row>
    <row r="22" spans="1:100" ht="15">
      <c r="A22" s="15"/>
      <c r="B22" s="10">
        <v>59303</v>
      </c>
      <c r="C22" s="10">
        <v>59311</v>
      </c>
      <c r="D22" s="10" t="s">
        <v>65</v>
      </c>
      <c r="E22" s="10" t="s">
        <v>29</v>
      </c>
      <c r="F22" s="10" t="s">
        <v>12</v>
      </c>
      <c r="G22" s="15" t="str">
        <f>TEXT(B22,"00000")&amp;"-"&amp;TEXT(C22,"00000")</f>
        <v>59303-59311</v>
      </c>
      <c r="H22" s="15" t="str">
        <f>TEXT(D22,"0000")&amp;"-"&amp;TEXT(E22,"0000")</f>
        <v>BP1J-PTBB</v>
      </c>
      <c r="I22" s="18">
        <v>-160.53</v>
      </c>
      <c r="J22" s="16">
        <v>0.1</v>
      </c>
      <c r="K22" s="18">
        <v>-158.32</v>
      </c>
      <c r="L22" s="16">
        <v>0.1</v>
      </c>
      <c r="M22" s="18">
        <v>-161.18</v>
      </c>
      <c r="N22" s="16">
        <v>0.1</v>
      </c>
      <c r="O22" s="18">
        <v>-159.34</v>
      </c>
      <c r="P22" s="16">
        <v>0.1</v>
      </c>
      <c r="Q22" s="18">
        <v>-161.69</v>
      </c>
      <c r="R22" s="16">
        <v>0.1</v>
      </c>
      <c r="S22" s="18">
        <v>-151.69</v>
      </c>
      <c r="T22" s="16">
        <v>0.1</v>
      </c>
      <c r="U22" s="18">
        <v>-147.81</v>
      </c>
      <c r="V22" s="16">
        <v>0.5</v>
      </c>
      <c r="W22" s="18">
        <v>-150.54</v>
      </c>
      <c r="X22" s="16">
        <v>0.2</v>
      </c>
      <c r="Y22" s="18"/>
      <c r="Z22" s="16"/>
      <c r="AA22" s="18"/>
      <c r="AB22" s="16"/>
      <c r="AC22" s="15"/>
      <c r="AD22" s="15" t="str">
        <f aca="true" t="shared" si="18" ref="AD22:AD29">H22</f>
        <v>BP1J-PTBB</v>
      </c>
      <c r="AE22" s="15" t="str">
        <f aca="true" t="shared" si="19" ref="AE22:AE29">TEXT(B22,"00000")&amp;"-"&amp;TEXT(C22,"00000")</f>
        <v>59303-59311</v>
      </c>
      <c r="AF22" s="3">
        <v>208.91</v>
      </c>
      <c r="AG22" s="3">
        <v>56.22</v>
      </c>
      <c r="AH22" s="3"/>
      <c r="AI22" s="21">
        <f aca="true" t="shared" si="20" ref="AI22:AI29">I22</f>
        <v>-160.53</v>
      </c>
      <c r="AJ22" s="21">
        <f>AI22+$AF22-$AG22</f>
        <v>-7.840000000000003</v>
      </c>
      <c r="AK22" s="21">
        <f aca="true" t="shared" si="21" ref="AK22:AK29">K22</f>
        <v>-158.32</v>
      </c>
      <c r="AL22" s="21">
        <f>AK22+$AF22-$AG22</f>
        <v>-5.6299999999999955</v>
      </c>
      <c r="AM22" s="21">
        <f aca="true" t="shared" si="22" ref="AM22:AM29">M22</f>
        <v>-161.18</v>
      </c>
      <c r="AN22" s="21">
        <f aca="true" t="shared" si="23" ref="AN22:AN29">AM22+$AF22-$AG22</f>
        <v>-8.490000000000009</v>
      </c>
      <c r="AO22" s="21">
        <f>O22</f>
        <v>-159.34</v>
      </c>
      <c r="AP22" s="21">
        <f>AO22+$AF22-$AG22</f>
        <v>-6.650000000000006</v>
      </c>
      <c r="AQ22" s="21">
        <f>Q22</f>
        <v>-161.69</v>
      </c>
      <c r="AR22" s="21">
        <f>AQ22+$AF22-$AG22</f>
        <v>-9</v>
      </c>
      <c r="AS22" s="21">
        <f>S22</f>
        <v>-151.69</v>
      </c>
      <c r="AT22" s="21">
        <f>AS22+$AF22-$AG22</f>
        <v>1</v>
      </c>
      <c r="AU22" s="21">
        <f>U22</f>
        <v>-147.81</v>
      </c>
      <c r="AV22" s="21">
        <f>AU22+$AF22-$AG22</f>
        <v>4.8799999999999955</v>
      </c>
      <c r="AW22" s="21">
        <f>W22</f>
        <v>-150.54</v>
      </c>
      <c r="AX22" s="21">
        <f>AW22+$AF22-$AG22</f>
        <v>2.1500000000000057</v>
      </c>
      <c r="AY22" s="21"/>
      <c r="AZ22" s="21"/>
      <c r="BA22" s="21"/>
      <c r="BB22" s="21"/>
      <c r="BC22" s="15"/>
      <c r="BD22" s="15" t="str">
        <f>TEXT(E22,"0000")&amp;"-"&amp;TEXT(E$74,"0000")&amp;" via "&amp;TEXT(D$74,"0000")</f>
        <v>PTBB-BP21 via BP1J</v>
      </c>
      <c r="BE22" s="16">
        <f aca="true" t="shared" si="24" ref="BE22:BE29">2014+(B22+C22-2*56658)/730</f>
        <v>2021.2575342465752</v>
      </c>
      <c r="BF22" s="8">
        <v>205.7</v>
      </c>
      <c r="BG22" s="8">
        <v>140.8</v>
      </c>
      <c r="BH22" s="8"/>
      <c r="BI22" s="21">
        <f>AJ$74-AJ22</f>
        <v>68.07000000000001</v>
      </c>
      <c r="BJ22" s="21">
        <f aca="true" t="shared" si="25" ref="BJ22:BJ29">BI22-$BF22+$BG22</f>
        <v>3.170000000000016</v>
      </c>
      <c r="BK22" s="21">
        <f>AL$74-AL22</f>
        <v>66.82000000000001</v>
      </c>
      <c r="BL22" s="21">
        <f aca="true" t="shared" si="26" ref="BL22:BL29">BK22-$BF22+$BG22</f>
        <v>1.920000000000016</v>
      </c>
      <c r="BM22" s="21">
        <f>AN$74-AN22</f>
        <v>67.91500000000002</v>
      </c>
      <c r="BN22" s="21">
        <f aca="true" t="shared" si="27" ref="BN22:BN29">BM22-$BF22+$BG22</f>
        <v>3.015000000000043</v>
      </c>
      <c r="BO22" s="21"/>
      <c r="BP22" s="21"/>
      <c r="BQ22" s="21">
        <f>AR$74-AR22</f>
        <v>67.81</v>
      </c>
      <c r="BR22" s="21">
        <f>BQ22-$BF22+$BG22</f>
        <v>2.910000000000025</v>
      </c>
      <c r="BS22" s="21">
        <f>AT$74-AT22</f>
        <v>67.57000000000002</v>
      </c>
      <c r="BT22" s="21">
        <f>BS22-$BF22+$BG22</f>
        <v>2.6700000000000443</v>
      </c>
      <c r="BU22" s="21">
        <f>AV$74-AV22</f>
        <v>67.885</v>
      </c>
      <c r="BV22" s="21">
        <f>BU22-$BF22+$BG22</f>
        <v>2.9850000000000136</v>
      </c>
      <c r="BW22" s="21">
        <f>AX$74-AX22</f>
        <v>68.58</v>
      </c>
      <c r="BX22" s="21">
        <f>BW22-$BF22+$BG22</f>
        <v>3.680000000000007</v>
      </c>
      <c r="BY22" s="21"/>
      <c r="BZ22" s="21"/>
      <c r="CA22" s="21"/>
      <c r="CB22" s="21"/>
      <c r="CD22" t="str">
        <f>TEXT(E22,"0000")&amp;" wrt "&amp;TEXT(E$74,"0000")&amp;" via "&amp;TEXT(D$74,"0000")</f>
        <v>PTBB wrt BP21 via BP1J</v>
      </c>
      <c r="CE22" s="1">
        <f aca="true" t="shared" si="28" ref="CE22:CE29">BE22</f>
        <v>2021.2575342465752</v>
      </c>
      <c r="CF22" s="20">
        <f aca="true" t="shared" si="29" ref="CF22:CF29">BJ22+CF$8+$CQ22</f>
        <v>31.570000000000014</v>
      </c>
      <c r="CG22" s="20">
        <f aca="true" t="shared" si="30" ref="CG22:CG29">BL22+CG$8+CQ22</f>
        <v>29.220000000000017</v>
      </c>
      <c r="CH22" s="20">
        <f aca="true" t="shared" si="31" ref="CH22:CH29">BN22+CH$8+CQ22</f>
        <v>33.615000000000045</v>
      </c>
      <c r="CI22" s="20"/>
      <c r="CJ22" s="20">
        <f>BR22+CJ$8+$CQ22</f>
        <v>33.61000000000003</v>
      </c>
      <c r="CK22" s="20">
        <f>BT22+CK$8+$CQ22</f>
        <v>33.57000000000004</v>
      </c>
      <c r="CL22" s="20">
        <f>BV22+CL$8+$CQ22</f>
        <v>30.685000000000013</v>
      </c>
      <c r="CM22" s="20">
        <f>BX22+CM$8+$CQ22</f>
        <v>32.28000000000001</v>
      </c>
      <c r="CN22" s="20"/>
      <c r="CO22" s="20"/>
      <c r="CP22" s="23" t="s">
        <v>107</v>
      </c>
      <c r="CQ22" s="20"/>
      <c r="CR22" s="20">
        <f aca="true" t="shared" si="32" ref="CR22:CR29">2.545*CF22-1.545*CG22+BF22-AG22-CQ22</f>
        <v>184.68075000000002</v>
      </c>
      <c r="CS22" s="20"/>
      <c r="CT22" s="20"/>
      <c r="CU22" s="20"/>
      <c r="CV22" s="20"/>
    </row>
    <row r="23" spans="1:100" ht="15">
      <c r="A23" s="15"/>
      <c r="B23" s="10">
        <v>59303</v>
      </c>
      <c r="C23" s="10">
        <v>59311</v>
      </c>
      <c r="D23" s="10" t="s">
        <v>111</v>
      </c>
      <c r="E23" s="10" t="s">
        <v>29</v>
      </c>
      <c r="F23" s="10" t="s">
        <v>12</v>
      </c>
      <c r="G23" s="15" t="str">
        <f aca="true" t="shared" si="33" ref="G23:G29">TEXT(B23,"00000")&amp;"-"&amp;TEXT(C23,"00000")</f>
        <v>59303-59311</v>
      </c>
      <c r="H23" s="15" t="str">
        <f aca="true" t="shared" si="34" ref="H23:H29">TEXT(D23,"0000")&amp;"-"&amp;TEXT(E23,"0000")</f>
        <v>BP25-PTBB</v>
      </c>
      <c r="I23" s="18">
        <v>-58.24</v>
      </c>
      <c r="J23" s="16">
        <v>0.1</v>
      </c>
      <c r="K23" s="18">
        <v>-51.6</v>
      </c>
      <c r="L23" s="16">
        <v>0.1</v>
      </c>
      <c r="M23" s="18">
        <v>-59.4</v>
      </c>
      <c r="N23" s="16">
        <v>0.1</v>
      </c>
      <c r="O23" s="18">
        <v>-53.14</v>
      </c>
      <c r="P23" s="16">
        <v>0.1</v>
      </c>
      <c r="Q23" s="18">
        <v>-59.84</v>
      </c>
      <c r="R23" s="16">
        <v>0.1</v>
      </c>
      <c r="S23" s="18">
        <v>-53.46</v>
      </c>
      <c r="T23" s="16">
        <v>0.1</v>
      </c>
      <c r="U23" s="18">
        <v>-56.57</v>
      </c>
      <c r="V23" s="16">
        <v>0.2</v>
      </c>
      <c r="W23" s="18">
        <v>-51.52</v>
      </c>
      <c r="X23" s="16">
        <v>0.1</v>
      </c>
      <c r="Y23" s="18">
        <v>-57.6</v>
      </c>
      <c r="Z23" s="16">
        <v>0.1</v>
      </c>
      <c r="AA23" s="18">
        <v>-55.72</v>
      </c>
      <c r="AB23" s="16">
        <v>5</v>
      </c>
      <c r="AC23" s="15"/>
      <c r="AD23" s="15" t="str">
        <f t="shared" si="18"/>
        <v>BP25-PTBB</v>
      </c>
      <c r="AE23" s="15" t="str">
        <f t="shared" si="19"/>
        <v>59303-59311</v>
      </c>
      <c r="AF23" s="3">
        <v>68.48</v>
      </c>
      <c r="AG23" s="3">
        <v>56.22</v>
      </c>
      <c r="AH23" s="3"/>
      <c r="AI23" s="21">
        <f t="shared" si="20"/>
        <v>-58.24</v>
      </c>
      <c r="AJ23" s="21">
        <f aca="true" t="shared" si="35" ref="AJ23:AJ29">AI23+$AF23-$AG23</f>
        <v>-45.98</v>
      </c>
      <c r="AK23" s="21">
        <f t="shared" si="21"/>
        <v>-51.6</v>
      </c>
      <c r="AL23" s="21">
        <f aca="true" t="shared" si="36" ref="AL23:AL29">AK23+$AF23-$AG23</f>
        <v>-39.339999999999996</v>
      </c>
      <c r="AM23" s="21">
        <f t="shared" si="22"/>
        <v>-59.4</v>
      </c>
      <c r="AN23" s="21">
        <f t="shared" si="23"/>
        <v>-47.13999999999999</v>
      </c>
      <c r="AO23" s="21">
        <f>O23</f>
        <v>-53.14</v>
      </c>
      <c r="AP23" s="21">
        <f>AO23+$AF23-$AG23</f>
        <v>-40.879999999999995</v>
      </c>
      <c r="AQ23" s="21">
        <f>Q23</f>
        <v>-59.84</v>
      </c>
      <c r="AR23" s="21">
        <f>AQ23+$AF23-$AG23</f>
        <v>-47.58</v>
      </c>
      <c r="AS23" s="21">
        <f>S23</f>
        <v>-53.46</v>
      </c>
      <c r="AT23" s="21">
        <f>AS23+$AF23-$AG23</f>
        <v>-41.199999999999996</v>
      </c>
      <c r="AU23" s="21">
        <f>U23</f>
        <v>-56.57</v>
      </c>
      <c r="AV23" s="21">
        <f>AU23+$AF23-$AG23</f>
        <v>-44.309999999999995</v>
      </c>
      <c r="AW23" s="21">
        <f>W23</f>
        <v>-51.52</v>
      </c>
      <c r="AX23" s="21">
        <f>AW23+$AF23-$AG23</f>
        <v>-39.26</v>
      </c>
      <c r="AY23" s="21">
        <f>Y23</f>
        <v>-57.6</v>
      </c>
      <c r="AZ23" s="21">
        <f>AY23+$AF23-$AG23</f>
        <v>-45.339999999999996</v>
      </c>
      <c r="BA23" s="21">
        <f>AA23</f>
        <v>-55.72</v>
      </c>
      <c r="BB23" s="21">
        <f>BA23+$AF23-$AG23</f>
        <v>-43.459999999999994</v>
      </c>
      <c r="BC23" s="15"/>
      <c r="BD23" s="15" t="str">
        <f>TEXT(E23,"0000")&amp;"-"&amp;TEXT(E$74,"0000")&amp;" via "&amp;TEXT(D$83,"0000")</f>
        <v>PTBB-BP21 via BP25</v>
      </c>
      <c r="BE23" s="16">
        <f t="shared" si="24"/>
        <v>2021.2575342465752</v>
      </c>
      <c r="BF23" s="8">
        <v>205.7</v>
      </c>
      <c r="BG23" s="8">
        <v>140.8</v>
      </c>
      <c r="BH23" s="8"/>
      <c r="BI23" s="21">
        <f>AJ$83-AJ23</f>
        <v>68.075</v>
      </c>
      <c r="BJ23" s="21">
        <f t="shared" si="25"/>
        <v>3.1750000000000114</v>
      </c>
      <c r="BK23" s="21">
        <f>AL$83-AL23</f>
        <v>66.89</v>
      </c>
      <c r="BL23" s="21">
        <f t="shared" si="26"/>
        <v>1.990000000000009</v>
      </c>
      <c r="BM23" s="21">
        <f>AN$83-AN23</f>
        <v>67.82499999999999</v>
      </c>
      <c r="BN23" s="21">
        <f t="shared" si="27"/>
        <v>2.9250000000000114</v>
      </c>
      <c r="BO23" s="21"/>
      <c r="BP23" s="21"/>
      <c r="BQ23" s="21">
        <f>AR$83-AR23</f>
        <v>67.87</v>
      </c>
      <c r="BR23" s="21">
        <f>BQ23-$BF23+$BG23</f>
        <v>2.9700000000000273</v>
      </c>
      <c r="BS23" s="21">
        <f>AT$83-AT23</f>
        <v>67.57499999999999</v>
      </c>
      <c r="BT23" s="21">
        <f>BS23-$BF23+$BG23</f>
        <v>2.6750000000000114</v>
      </c>
      <c r="BU23" s="21">
        <f>AV$83-AV23</f>
        <v>68.35</v>
      </c>
      <c r="BV23" s="21">
        <f>BU23-$BF23+$BG23</f>
        <v>3.450000000000017</v>
      </c>
      <c r="BW23" s="21">
        <f>AX$83-AX23</f>
        <v>68.8</v>
      </c>
      <c r="BX23" s="21">
        <f>BW23-$BF23+$BG23</f>
        <v>3.900000000000034</v>
      </c>
      <c r="BY23" s="21">
        <f>AZ$83-AZ23</f>
        <v>74.125</v>
      </c>
      <c r="BZ23" s="21">
        <f>BY23-$BF23+$BG23</f>
        <v>9.225000000000023</v>
      </c>
      <c r="CA23" s="21">
        <f>BB$83-BB23</f>
        <v>72.7</v>
      </c>
      <c r="CB23" s="21">
        <f>CA23-$BF23+$BG23</f>
        <v>7.800000000000011</v>
      </c>
      <c r="CD23" t="str">
        <f>TEXT(E23,"0000")&amp;" wrt "&amp;TEXT(E$74,"0000")&amp;" via "&amp;TEXT(D$83,"0000")</f>
        <v>PTBB wrt BP21 via BP25</v>
      </c>
      <c r="CE23" s="1">
        <f t="shared" si="28"/>
        <v>2021.2575342465752</v>
      </c>
      <c r="CF23" s="20">
        <f t="shared" si="29"/>
        <v>31.57500000000001</v>
      </c>
      <c r="CG23" s="20">
        <f t="shared" si="30"/>
        <v>29.29000000000001</v>
      </c>
      <c r="CH23" s="20">
        <f t="shared" si="31"/>
        <v>33.52500000000001</v>
      </c>
      <c r="CI23" s="20"/>
      <c r="CJ23" s="20">
        <f>BR23+CJ$8+$CQ23</f>
        <v>33.67000000000003</v>
      </c>
      <c r="CK23" s="20">
        <f>BT23+CK$8+$CQ23</f>
        <v>33.57500000000001</v>
      </c>
      <c r="CL23" s="20">
        <f>BV23+CL$8+$CQ23</f>
        <v>31.150000000000016</v>
      </c>
      <c r="CM23" s="20">
        <f>BX23+CM$8+$CQ23</f>
        <v>32.500000000000036</v>
      </c>
      <c r="CN23" s="20">
        <f>BZ23+CN$8+$CQ23</f>
        <v>33.62500000000002</v>
      </c>
      <c r="CO23" s="20">
        <f>CB23+CO$8+$CQ23</f>
        <v>33.30000000000001</v>
      </c>
      <c r="CP23" s="23" t="s">
        <v>107</v>
      </c>
      <c r="CQ23" s="20"/>
      <c r="CR23" s="20">
        <f t="shared" si="32"/>
        <v>184.58532499999998</v>
      </c>
      <c r="CS23" s="20"/>
      <c r="CT23" s="20"/>
      <c r="CU23" s="20"/>
      <c r="CV23" s="20"/>
    </row>
    <row r="24" spans="1:100" ht="15">
      <c r="A24" s="15"/>
      <c r="B24" s="10">
        <v>59303</v>
      </c>
      <c r="C24" s="10">
        <v>59311</v>
      </c>
      <c r="D24" s="10" t="s">
        <v>65</v>
      </c>
      <c r="E24" s="10" t="s">
        <v>79</v>
      </c>
      <c r="F24" s="10" t="s">
        <v>12</v>
      </c>
      <c r="G24" s="15" t="str">
        <f t="shared" si="33"/>
        <v>59303-59311</v>
      </c>
      <c r="H24" s="15" t="str">
        <f t="shared" si="34"/>
        <v>BP1J-PT07</v>
      </c>
      <c r="I24" s="18">
        <v>20.66</v>
      </c>
      <c r="J24" s="16">
        <v>0.1</v>
      </c>
      <c r="K24" s="18">
        <v>20.55</v>
      </c>
      <c r="L24" s="16">
        <v>0.1</v>
      </c>
      <c r="M24" s="18">
        <v>22.14</v>
      </c>
      <c r="N24" s="16">
        <v>0.1</v>
      </c>
      <c r="O24" s="18"/>
      <c r="P24" s="16"/>
      <c r="Q24" s="18"/>
      <c r="R24" s="16"/>
      <c r="S24" s="18"/>
      <c r="T24" s="16"/>
      <c r="U24" s="18"/>
      <c r="V24" s="16"/>
      <c r="W24" s="18"/>
      <c r="X24" s="16"/>
      <c r="Y24" s="18"/>
      <c r="Z24" s="16"/>
      <c r="AA24" s="18"/>
      <c r="AB24" s="16"/>
      <c r="AC24" s="15"/>
      <c r="AD24" s="15" t="str">
        <f t="shared" si="18"/>
        <v>BP1J-PT07</v>
      </c>
      <c r="AE24" s="15" t="str">
        <f t="shared" si="19"/>
        <v>59303-59311</v>
      </c>
      <c r="AF24" s="3">
        <v>208.91</v>
      </c>
      <c r="AG24" s="3">
        <v>43.36</v>
      </c>
      <c r="AH24" s="3" t="s">
        <v>17</v>
      </c>
      <c r="AI24" s="21">
        <f t="shared" si="20"/>
        <v>20.66</v>
      </c>
      <c r="AJ24" s="21">
        <f t="shared" si="35"/>
        <v>186.20999999999998</v>
      </c>
      <c r="AK24" s="21">
        <f t="shared" si="21"/>
        <v>20.55</v>
      </c>
      <c r="AL24" s="21">
        <f t="shared" si="36"/>
        <v>186.10000000000002</v>
      </c>
      <c r="AM24" s="21">
        <f t="shared" si="22"/>
        <v>22.14</v>
      </c>
      <c r="AN24" s="21">
        <f t="shared" si="23"/>
        <v>187.69</v>
      </c>
      <c r="AO24" s="21"/>
      <c r="AP24" s="21"/>
      <c r="AQ24" s="21"/>
      <c r="AR24" s="21"/>
      <c r="AS24" s="21"/>
      <c r="AT24" s="21"/>
      <c r="AU24" s="21"/>
      <c r="AV24" s="21"/>
      <c r="AW24" s="21"/>
      <c r="AX24" s="21"/>
      <c r="AY24" s="21"/>
      <c r="AZ24" s="21"/>
      <c r="BA24" s="21"/>
      <c r="BB24" s="21"/>
      <c r="BC24" s="15"/>
      <c r="BD24" s="15" t="str">
        <f>TEXT(E24,"0000")&amp;"-"&amp;TEXT(E$74,"0000")&amp;" via "&amp;TEXT(D$74,"0000")</f>
        <v>PT07-BP21 via BP1J</v>
      </c>
      <c r="BE24" s="16">
        <f t="shared" si="24"/>
        <v>2021.2575342465752</v>
      </c>
      <c r="BF24" s="8">
        <v>245.8</v>
      </c>
      <c r="BG24" s="8">
        <v>140.8</v>
      </c>
      <c r="BH24" s="8" t="s">
        <v>17</v>
      </c>
      <c r="BI24" s="21">
        <f>AJ$74-AJ24</f>
        <v>-125.97999999999998</v>
      </c>
      <c r="BJ24" s="21">
        <f t="shared" si="25"/>
        <v>-230.97999999999996</v>
      </c>
      <c r="BK24" s="21">
        <f>AL$74-AL24</f>
        <v>-124.91000000000001</v>
      </c>
      <c r="BL24" s="21">
        <f t="shared" si="26"/>
        <v>-229.91000000000003</v>
      </c>
      <c r="BM24" s="21">
        <f>AN$74-AN24</f>
        <v>-128.265</v>
      </c>
      <c r="BN24" s="21">
        <f t="shared" si="27"/>
        <v>-233.265</v>
      </c>
      <c r="BO24" s="21"/>
      <c r="BP24" s="21"/>
      <c r="BQ24" s="21"/>
      <c r="BR24" s="21"/>
      <c r="BS24" s="21"/>
      <c r="BT24" s="21"/>
      <c r="BU24" s="21"/>
      <c r="BV24" s="21"/>
      <c r="BW24" s="21"/>
      <c r="BX24" s="21"/>
      <c r="BY24" s="21"/>
      <c r="BZ24" s="21"/>
      <c r="CA24" s="21"/>
      <c r="CB24" s="21"/>
      <c r="CD24" t="str">
        <f>TEXT(E24,"0000")&amp;" wrt "&amp;TEXT(E$74,"0000")&amp;" via "&amp;TEXT(D$74,"0000")</f>
        <v>PT07 wrt BP21 via BP1J</v>
      </c>
      <c r="CE24" s="1">
        <f t="shared" si="28"/>
        <v>2021.2575342465752</v>
      </c>
      <c r="CF24" s="20">
        <f t="shared" si="29"/>
        <v>-0.2799999999999443</v>
      </c>
      <c r="CG24" s="20">
        <f t="shared" si="30"/>
        <v>-0.3100000000000023</v>
      </c>
      <c r="CH24" s="20">
        <f t="shared" si="31"/>
        <v>-0.3649999999999807</v>
      </c>
      <c r="CI24" s="20"/>
      <c r="CJ24" s="20"/>
      <c r="CK24" s="20"/>
      <c r="CL24" s="20"/>
      <c r="CM24" s="20"/>
      <c r="CN24" s="20"/>
      <c r="CO24" s="20"/>
      <c r="CP24" s="23" t="s">
        <v>55</v>
      </c>
      <c r="CQ24" s="20">
        <v>202.3</v>
      </c>
      <c r="CR24" s="20">
        <f t="shared" si="32"/>
        <v>-0.09364999999985457</v>
      </c>
      <c r="CS24" s="20"/>
      <c r="CT24" s="20"/>
      <c r="CU24" s="20"/>
      <c r="CV24" s="20"/>
    </row>
    <row r="25" spans="1:100" ht="15">
      <c r="A25" s="15"/>
      <c r="B25" s="10">
        <v>59303</v>
      </c>
      <c r="C25" s="10">
        <v>59311</v>
      </c>
      <c r="D25" s="10" t="s">
        <v>111</v>
      </c>
      <c r="E25" s="10" t="s">
        <v>79</v>
      </c>
      <c r="F25" s="10" t="s">
        <v>12</v>
      </c>
      <c r="G25" s="15" t="str">
        <f t="shared" si="33"/>
        <v>59303-59311</v>
      </c>
      <c r="H25" s="15" t="str">
        <f t="shared" si="34"/>
        <v>BP25-PT07</v>
      </c>
      <c r="I25" s="18">
        <v>122.91</v>
      </c>
      <c r="J25" s="16">
        <v>0.1</v>
      </c>
      <c r="K25" s="18">
        <v>127.3</v>
      </c>
      <c r="L25" s="16">
        <v>0.1</v>
      </c>
      <c r="M25" s="18">
        <v>123.85</v>
      </c>
      <c r="N25" s="16">
        <v>0.1</v>
      </c>
      <c r="O25" s="18"/>
      <c r="P25" s="16"/>
      <c r="Q25" s="18"/>
      <c r="R25" s="16"/>
      <c r="S25" s="18"/>
      <c r="T25" s="16"/>
      <c r="U25" s="18"/>
      <c r="V25" s="16"/>
      <c r="W25" s="18"/>
      <c r="X25" s="16"/>
      <c r="Y25" s="18"/>
      <c r="Z25" s="16"/>
      <c r="AA25" s="18"/>
      <c r="AB25" s="16"/>
      <c r="AC25" s="15"/>
      <c r="AD25" s="15" t="str">
        <f t="shared" si="18"/>
        <v>BP25-PT07</v>
      </c>
      <c r="AE25" s="15" t="str">
        <f t="shared" si="19"/>
        <v>59303-59311</v>
      </c>
      <c r="AF25" s="3">
        <v>68.48</v>
      </c>
      <c r="AG25" s="3">
        <v>43.36</v>
      </c>
      <c r="AH25" s="3" t="s">
        <v>17</v>
      </c>
      <c r="AI25" s="21">
        <f t="shared" si="20"/>
        <v>122.91</v>
      </c>
      <c r="AJ25" s="21">
        <f t="shared" si="35"/>
        <v>148.02999999999997</v>
      </c>
      <c r="AK25" s="21">
        <f t="shared" si="21"/>
        <v>127.3</v>
      </c>
      <c r="AL25" s="21">
        <f t="shared" si="36"/>
        <v>152.42000000000002</v>
      </c>
      <c r="AM25" s="21">
        <f t="shared" si="22"/>
        <v>123.85</v>
      </c>
      <c r="AN25" s="21">
        <f t="shared" si="23"/>
        <v>148.96999999999997</v>
      </c>
      <c r="AO25" s="21"/>
      <c r="AP25" s="21"/>
      <c r="AQ25" s="21"/>
      <c r="AR25" s="21"/>
      <c r="AS25" s="21"/>
      <c r="AT25" s="21"/>
      <c r="AU25" s="21"/>
      <c r="AV25" s="21"/>
      <c r="AW25" s="21"/>
      <c r="AX25" s="21"/>
      <c r="AY25" s="21"/>
      <c r="AZ25" s="21"/>
      <c r="BA25" s="21"/>
      <c r="BB25" s="21"/>
      <c r="BC25" s="15"/>
      <c r="BD25" s="15" t="str">
        <f>TEXT(E25,"0000")&amp;"-"&amp;TEXT(E$74,"0000")&amp;" via "&amp;TEXT(D$83,"0000")</f>
        <v>PT07-BP21 via BP25</v>
      </c>
      <c r="BE25" s="16">
        <f t="shared" si="24"/>
        <v>2021.2575342465752</v>
      </c>
      <c r="BF25" s="8">
        <v>245.8</v>
      </c>
      <c r="BG25" s="8">
        <v>140.8</v>
      </c>
      <c r="BH25" s="8" t="s">
        <v>17</v>
      </c>
      <c r="BI25" s="21">
        <f>AJ$83-AJ25</f>
        <v>-125.93499999999997</v>
      </c>
      <c r="BJ25" s="21">
        <f t="shared" si="25"/>
        <v>-230.935</v>
      </c>
      <c r="BK25" s="21">
        <f>AL$83-AL25</f>
        <v>-124.87000000000002</v>
      </c>
      <c r="BL25" s="21">
        <f t="shared" si="26"/>
        <v>-229.87</v>
      </c>
      <c r="BM25" s="21">
        <f>AN$83-AN25</f>
        <v>-128.28499999999997</v>
      </c>
      <c r="BN25" s="21">
        <f t="shared" si="27"/>
        <v>-233.28499999999997</v>
      </c>
      <c r="BO25" s="21"/>
      <c r="BP25" s="21"/>
      <c r="BQ25" s="21"/>
      <c r="BR25" s="21"/>
      <c r="BS25" s="21"/>
      <c r="BT25" s="21"/>
      <c r="BU25" s="21"/>
      <c r="BV25" s="21"/>
      <c r="BW25" s="21"/>
      <c r="BX25" s="21"/>
      <c r="BY25" s="21"/>
      <c r="BZ25" s="21"/>
      <c r="CA25" s="21"/>
      <c r="CB25" s="21"/>
      <c r="CD25" t="str">
        <f>TEXT(E25,"0000")&amp;" wrt "&amp;TEXT(E$74,"0000")&amp;" via "&amp;TEXT(D$83,"0000")</f>
        <v>PT07 wrt BP21 via BP25</v>
      </c>
      <c r="CE25" s="1">
        <f t="shared" si="28"/>
        <v>2021.2575342465752</v>
      </c>
      <c r="CF25" s="20">
        <f t="shared" si="29"/>
        <v>-0.23499999999998522</v>
      </c>
      <c r="CG25" s="20">
        <f t="shared" si="30"/>
        <v>-0.2699999999999818</v>
      </c>
      <c r="CH25" s="20">
        <f t="shared" si="31"/>
        <v>-0.3849999999999625</v>
      </c>
      <c r="CI25" s="20"/>
      <c r="CJ25" s="20"/>
      <c r="CK25" s="20"/>
      <c r="CL25" s="20"/>
      <c r="CM25" s="20"/>
      <c r="CN25" s="20"/>
      <c r="CO25" s="20"/>
      <c r="CP25" s="23" t="s">
        <v>55</v>
      </c>
      <c r="CQ25" s="20">
        <v>202.3</v>
      </c>
      <c r="CR25" s="20">
        <f t="shared" si="32"/>
        <v>-0.04092500000001564</v>
      </c>
      <c r="CS25" s="20"/>
      <c r="CT25" s="20"/>
      <c r="CU25" s="20"/>
      <c r="CV25" s="20"/>
    </row>
    <row r="26" spans="1:100" ht="15">
      <c r="A26" s="15"/>
      <c r="B26" s="10">
        <v>59303</v>
      </c>
      <c r="C26" s="10">
        <v>59311</v>
      </c>
      <c r="D26" s="10" t="s">
        <v>65</v>
      </c>
      <c r="E26" s="10" t="s">
        <v>80</v>
      </c>
      <c r="F26" s="10" t="s">
        <v>12</v>
      </c>
      <c r="G26" s="15" t="str">
        <f t="shared" si="33"/>
        <v>59303-59311</v>
      </c>
      <c r="H26" s="15" t="str">
        <f t="shared" si="34"/>
        <v>BP1J-PT09</v>
      </c>
      <c r="I26" s="18">
        <v>-51.25</v>
      </c>
      <c r="J26" s="16">
        <v>0.1</v>
      </c>
      <c r="K26" s="18">
        <v>-50.62</v>
      </c>
      <c r="L26" s="16">
        <v>0.1</v>
      </c>
      <c r="M26" s="18">
        <v>-51.25</v>
      </c>
      <c r="N26" s="16">
        <v>0.1</v>
      </c>
      <c r="O26" s="18">
        <v>-50.62</v>
      </c>
      <c r="P26" s="16">
        <v>0.1</v>
      </c>
      <c r="Q26" s="18">
        <v>-51.26</v>
      </c>
      <c r="R26" s="16">
        <v>0.1</v>
      </c>
      <c r="S26" s="18">
        <v>-50.36</v>
      </c>
      <c r="T26" s="16">
        <v>0.1</v>
      </c>
      <c r="U26" s="18">
        <v>-51.11</v>
      </c>
      <c r="V26" s="16">
        <v>0.1</v>
      </c>
      <c r="W26" s="18">
        <v>-49.12</v>
      </c>
      <c r="X26" s="16">
        <v>0.1</v>
      </c>
      <c r="Y26" s="18"/>
      <c r="Z26" s="16"/>
      <c r="AA26" s="18"/>
      <c r="AB26" s="16"/>
      <c r="AC26" s="15"/>
      <c r="AD26" s="15" t="str">
        <f t="shared" si="18"/>
        <v>BP1J-PT09</v>
      </c>
      <c r="AE26" s="15" t="str">
        <f t="shared" si="19"/>
        <v>59303-59311</v>
      </c>
      <c r="AF26" s="3">
        <v>208.91</v>
      </c>
      <c r="AG26" s="3">
        <v>182.88</v>
      </c>
      <c r="AH26" s="3"/>
      <c r="AI26" s="21">
        <f t="shared" si="20"/>
        <v>-51.25</v>
      </c>
      <c r="AJ26" s="21">
        <f t="shared" si="35"/>
        <v>-25.22</v>
      </c>
      <c r="AK26" s="21">
        <f t="shared" si="21"/>
        <v>-50.62</v>
      </c>
      <c r="AL26" s="21">
        <f t="shared" si="36"/>
        <v>-24.590000000000003</v>
      </c>
      <c r="AM26" s="21">
        <f t="shared" si="22"/>
        <v>-51.25</v>
      </c>
      <c r="AN26" s="21">
        <f t="shared" si="23"/>
        <v>-25.22</v>
      </c>
      <c r="AO26" s="21">
        <f>O26</f>
        <v>-50.62</v>
      </c>
      <c r="AP26" s="21">
        <f>AO26+$AF26-$AG26</f>
        <v>-24.590000000000003</v>
      </c>
      <c r="AQ26" s="21">
        <f>Q26</f>
        <v>-51.26</v>
      </c>
      <c r="AR26" s="21">
        <f>AQ26+$AF26-$AG26</f>
        <v>-25.22999999999999</v>
      </c>
      <c r="AS26" s="21">
        <f>S26</f>
        <v>-50.36</v>
      </c>
      <c r="AT26" s="21">
        <f>AS26+$AF26-$AG26</f>
        <v>-24.329999999999984</v>
      </c>
      <c r="AU26" s="21"/>
      <c r="AV26" s="21"/>
      <c r="AW26" s="21"/>
      <c r="AX26" s="21"/>
      <c r="AY26" s="21"/>
      <c r="AZ26" s="21"/>
      <c r="BA26" s="21"/>
      <c r="BB26" s="21"/>
      <c r="BC26" s="15"/>
      <c r="BD26" s="15" t="str">
        <f>TEXT(E26,"0000")&amp;"-"&amp;TEXT(E$74,"0000")&amp;" via "&amp;TEXT(D$74,"0000")</f>
        <v>PT09-BP21 via BP1J</v>
      </c>
      <c r="BE26" s="16">
        <f t="shared" si="24"/>
        <v>2021.2575342465752</v>
      </c>
      <c r="BF26" s="8">
        <v>198.7</v>
      </c>
      <c r="BG26" s="8">
        <v>140.8</v>
      </c>
      <c r="BH26" s="8"/>
      <c r="BI26" s="21">
        <f>AJ$74-AJ26</f>
        <v>85.45</v>
      </c>
      <c r="BJ26" s="21">
        <f t="shared" si="25"/>
        <v>27.550000000000026</v>
      </c>
      <c r="BK26" s="21">
        <f>AL$74-AL26</f>
        <v>85.78000000000002</v>
      </c>
      <c r="BL26" s="21">
        <f t="shared" si="26"/>
        <v>27.880000000000038</v>
      </c>
      <c r="BM26" s="21">
        <f>AN$74-AN26</f>
        <v>84.64500000000001</v>
      </c>
      <c r="BN26" s="21">
        <f t="shared" si="27"/>
        <v>26.745000000000033</v>
      </c>
      <c r="BO26" s="21"/>
      <c r="BP26" s="21"/>
      <c r="BQ26" s="21">
        <f>AR$74-AR26</f>
        <v>84.03999999999999</v>
      </c>
      <c r="BR26" s="21">
        <f>BQ26-$BF26+$BG26</f>
        <v>26.140000000000015</v>
      </c>
      <c r="BS26" s="21">
        <f>AT$74-AT26</f>
        <v>92.9</v>
      </c>
      <c r="BT26" s="21">
        <f>BS26-$BF26+$BG26</f>
        <v>35.00000000000003</v>
      </c>
      <c r="BU26" s="21"/>
      <c r="BV26" s="21"/>
      <c r="BW26" s="21"/>
      <c r="BX26" s="21"/>
      <c r="BY26" s="21"/>
      <c r="BZ26" s="21"/>
      <c r="CA26" s="21"/>
      <c r="CB26" s="21"/>
      <c r="CD26" t="str">
        <f>TEXT(E26,"0000")&amp;" wrt "&amp;TEXT(E$74,"0000")&amp;" via "&amp;TEXT(D$74,"0000")</f>
        <v>PT09 wrt BP21 via BP1J</v>
      </c>
      <c r="CE26" s="1">
        <f t="shared" si="28"/>
        <v>2021.2575342465752</v>
      </c>
      <c r="CF26" s="20">
        <f t="shared" si="29"/>
        <v>55.950000000000024</v>
      </c>
      <c r="CG26" s="20">
        <f t="shared" si="30"/>
        <v>55.180000000000035</v>
      </c>
      <c r="CH26" s="20">
        <f t="shared" si="31"/>
        <v>57.345000000000034</v>
      </c>
      <c r="CI26" s="20"/>
      <c r="CJ26" s="20">
        <f>BR26+CJ$8+$CQ26</f>
        <v>56.84000000000002</v>
      </c>
      <c r="CK26" s="20">
        <f>BT26+CK$8+$CQ26</f>
        <v>65.90000000000003</v>
      </c>
      <c r="CL26" s="20"/>
      <c r="CM26" s="20"/>
      <c r="CN26" s="20"/>
      <c r="CO26" s="20"/>
      <c r="CP26" s="23" t="s">
        <v>56</v>
      </c>
      <c r="CQ26" s="20"/>
      <c r="CR26" s="20">
        <f t="shared" si="32"/>
        <v>72.95965000000001</v>
      </c>
      <c r="CS26" s="20"/>
      <c r="CT26" s="20"/>
      <c r="CU26" s="20"/>
      <c r="CV26" s="20"/>
    </row>
    <row r="27" spans="1:100" ht="15">
      <c r="A27" s="15"/>
      <c r="B27" s="10">
        <v>59303</v>
      </c>
      <c r="C27" s="10">
        <v>59311</v>
      </c>
      <c r="D27" s="10" t="s">
        <v>111</v>
      </c>
      <c r="E27" s="10" t="s">
        <v>80</v>
      </c>
      <c r="F27" s="10" t="s">
        <v>12</v>
      </c>
      <c r="G27" s="15" t="str">
        <f t="shared" si="33"/>
        <v>59303-59311</v>
      </c>
      <c r="H27" s="15" t="str">
        <f t="shared" si="34"/>
        <v>BP25-PT09</v>
      </c>
      <c r="I27" s="18">
        <v>51.01</v>
      </c>
      <c r="J27" s="16">
        <v>0.1</v>
      </c>
      <c r="K27" s="18">
        <v>56.16</v>
      </c>
      <c r="L27" s="16">
        <v>0.1</v>
      </c>
      <c r="M27" s="18">
        <v>50.44</v>
      </c>
      <c r="N27" s="16">
        <v>0.1</v>
      </c>
      <c r="O27" s="18">
        <v>55.64</v>
      </c>
      <c r="P27" s="16">
        <v>0.1</v>
      </c>
      <c r="Q27" s="18">
        <v>50.59</v>
      </c>
      <c r="R27" s="16">
        <v>0.1</v>
      </c>
      <c r="S27" s="18">
        <v>47.82</v>
      </c>
      <c r="T27" s="16">
        <v>0.1</v>
      </c>
      <c r="U27" s="18">
        <v>40.28</v>
      </c>
      <c r="V27" s="16">
        <v>0.5</v>
      </c>
      <c r="W27" s="18">
        <v>40.71</v>
      </c>
      <c r="X27" s="16">
        <v>0.1</v>
      </c>
      <c r="Y27" s="18"/>
      <c r="Z27" s="16"/>
      <c r="AA27" s="18">
        <v>49.46</v>
      </c>
      <c r="AB27" s="16">
        <v>5</v>
      </c>
      <c r="AC27" s="15"/>
      <c r="AD27" s="15" t="str">
        <f t="shared" si="18"/>
        <v>BP25-PT09</v>
      </c>
      <c r="AE27" s="15" t="str">
        <f t="shared" si="19"/>
        <v>59303-59311</v>
      </c>
      <c r="AF27" s="3">
        <v>68.48</v>
      </c>
      <c r="AG27" s="3">
        <v>182.88</v>
      </c>
      <c r="AH27" s="3"/>
      <c r="AI27" s="21">
        <f t="shared" si="20"/>
        <v>51.01</v>
      </c>
      <c r="AJ27" s="21">
        <f t="shared" si="35"/>
        <v>-63.389999999999986</v>
      </c>
      <c r="AK27" s="21">
        <f t="shared" si="21"/>
        <v>56.16</v>
      </c>
      <c r="AL27" s="21">
        <f t="shared" si="36"/>
        <v>-58.239999999999995</v>
      </c>
      <c r="AM27" s="21">
        <f t="shared" si="22"/>
        <v>50.44</v>
      </c>
      <c r="AN27" s="21">
        <f t="shared" si="23"/>
        <v>-63.959999999999994</v>
      </c>
      <c r="AO27" s="21">
        <f>O27</f>
        <v>55.64</v>
      </c>
      <c r="AP27" s="21">
        <f>AO27+$AF27-$AG27</f>
        <v>-58.75999999999999</v>
      </c>
      <c r="AQ27" s="21">
        <f>Q27</f>
        <v>50.59</v>
      </c>
      <c r="AR27" s="21">
        <f>AQ27+$AF27-$AG27</f>
        <v>-63.80999999999999</v>
      </c>
      <c r="AS27" s="21">
        <f>S27</f>
        <v>47.82</v>
      </c>
      <c r="AT27" s="21">
        <f>AS27+$AF27-$AG27</f>
        <v>-66.57999999999998</v>
      </c>
      <c r="AU27" s="21"/>
      <c r="AV27" s="21"/>
      <c r="AW27" s="21"/>
      <c r="AX27" s="21"/>
      <c r="AY27" s="21"/>
      <c r="AZ27" s="21"/>
      <c r="BA27" s="21"/>
      <c r="BB27" s="21"/>
      <c r="BC27" s="15"/>
      <c r="BD27" s="15" t="str">
        <f>TEXT(E27,"0000")&amp;"-"&amp;TEXT(E$74,"0000")&amp;" via "&amp;TEXT(D$83,"0000")</f>
        <v>PT09-BP21 via BP25</v>
      </c>
      <c r="BE27" s="16">
        <f t="shared" si="24"/>
        <v>2021.2575342465752</v>
      </c>
      <c r="BF27" s="8">
        <v>198.7</v>
      </c>
      <c r="BG27" s="8">
        <v>140.8</v>
      </c>
      <c r="BH27" s="8"/>
      <c r="BI27" s="21">
        <f>AJ$83-AJ27</f>
        <v>85.48499999999999</v>
      </c>
      <c r="BJ27" s="21">
        <f t="shared" si="25"/>
        <v>27.585000000000008</v>
      </c>
      <c r="BK27" s="21">
        <f>AL$83-AL27</f>
        <v>85.78999999999999</v>
      </c>
      <c r="BL27" s="21">
        <f t="shared" si="26"/>
        <v>27.890000000000015</v>
      </c>
      <c r="BM27" s="21">
        <f>AN$83-AN27</f>
        <v>84.645</v>
      </c>
      <c r="BN27" s="21">
        <f t="shared" si="27"/>
        <v>26.74500000000002</v>
      </c>
      <c r="BO27" s="21"/>
      <c r="BP27" s="21"/>
      <c r="BQ27" s="21">
        <f>AR$83-AR27</f>
        <v>84.1</v>
      </c>
      <c r="BR27" s="21">
        <f>BQ27-$BF27+$BG27</f>
        <v>26.200000000000017</v>
      </c>
      <c r="BS27" s="21">
        <f>AT$83-AT27</f>
        <v>92.95499999999998</v>
      </c>
      <c r="BT27" s="21">
        <f>BS27-$BF27+$BG27</f>
        <v>35.05500000000001</v>
      </c>
      <c r="BU27" s="21"/>
      <c r="BV27" s="21"/>
      <c r="BW27" s="21"/>
      <c r="BX27" s="21"/>
      <c r="BY27" s="21"/>
      <c r="BZ27" s="21"/>
      <c r="CA27" s="21"/>
      <c r="CB27" s="21"/>
      <c r="CD27" t="str">
        <f>TEXT(E27,"0000")&amp;" wrt "&amp;TEXT(E$74,"0000")&amp;" via "&amp;TEXT(D$83,"0000")</f>
        <v>PT09 wrt BP21 via BP25</v>
      </c>
      <c r="CE27" s="1">
        <f t="shared" si="28"/>
        <v>2021.2575342465752</v>
      </c>
      <c r="CF27" s="20">
        <f t="shared" si="29"/>
        <v>55.98500000000001</v>
      </c>
      <c r="CG27" s="20">
        <f t="shared" si="30"/>
        <v>55.19000000000001</v>
      </c>
      <c r="CH27" s="20">
        <f t="shared" si="31"/>
        <v>57.34500000000002</v>
      </c>
      <c r="CI27" s="20"/>
      <c r="CJ27" s="20">
        <f>BR27+CJ$8+$CQ27</f>
        <v>56.90000000000002</v>
      </c>
      <c r="CK27" s="20">
        <f>BT27+CK$8+$CQ27</f>
        <v>65.95500000000001</v>
      </c>
      <c r="CL27" s="20"/>
      <c r="CM27" s="20"/>
      <c r="CN27" s="20"/>
      <c r="CO27" s="20"/>
      <c r="CP27" s="23" t="s">
        <v>56</v>
      </c>
      <c r="CQ27" s="20"/>
      <c r="CR27" s="20">
        <f t="shared" si="32"/>
        <v>73.033275</v>
      </c>
      <c r="CS27" s="20"/>
      <c r="CT27" s="20"/>
      <c r="CU27" s="20"/>
      <c r="CV27" s="20"/>
    </row>
    <row r="28" spans="1:100" ht="15">
      <c r="A28" s="15"/>
      <c r="B28" s="10">
        <v>59303</v>
      </c>
      <c r="C28" s="10">
        <v>59311</v>
      </c>
      <c r="D28" s="10" t="s">
        <v>65</v>
      </c>
      <c r="E28" s="10" t="s">
        <v>81</v>
      </c>
      <c r="F28" s="10" t="s">
        <v>12</v>
      </c>
      <c r="G28" s="15" t="str">
        <f t="shared" si="33"/>
        <v>59303-59311</v>
      </c>
      <c r="H28" s="15" t="str">
        <f t="shared" si="34"/>
        <v>BP1J-PT10</v>
      </c>
      <c r="I28" s="18">
        <v>-224.26</v>
      </c>
      <c r="J28" s="16">
        <v>0.1</v>
      </c>
      <c r="K28" s="18">
        <v>-217.89</v>
      </c>
      <c r="L28" s="16">
        <v>0.1</v>
      </c>
      <c r="M28" s="18">
        <v>-224.71</v>
      </c>
      <c r="N28" s="16">
        <v>0.1</v>
      </c>
      <c r="O28" s="18">
        <v>-218.6</v>
      </c>
      <c r="P28" s="16">
        <v>0.1</v>
      </c>
      <c r="Q28" s="18">
        <v>-226.64</v>
      </c>
      <c r="R28" s="16">
        <v>0.1</v>
      </c>
      <c r="S28" s="18">
        <v>-205.65</v>
      </c>
      <c r="T28" s="16">
        <v>0.1</v>
      </c>
      <c r="U28" s="18">
        <v>-212.02</v>
      </c>
      <c r="V28" s="16">
        <v>0.5</v>
      </c>
      <c r="W28" s="18">
        <v>-217.8</v>
      </c>
      <c r="X28" s="16">
        <v>0.2</v>
      </c>
      <c r="Y28" s="18"/>
      <c r="Z28" s="16"/>
      <c r="AA28" s="18"/>
      <c r="AB28" s="16"/>
      <c r="AC28" s="15"/>
      <c r="AD28" s="15" t="str">
        <f t="shared" si="18"/>
        <v>BP1J-PT10</v>
      </c>
      <c r="AE28" s="15" t="str">
        <f t="shared" si="19"/>
        <v>59303-59311</v>
      </c>
      <c r="AF28" s="3">
        <v>208.91</v>
      </c>
      <c r="AG28" s="3">
        <v>36.56</v>
      </c>
      <c r="AH28" s="3"/>
      <c r="AI28" s="21">
        <f t="shared" si="20"/>
        <v>-224.26</v>
      </c>
      <c r="AJ28" s="21">
        <f t="shared" si="35"/>
        <v>-51.91</v>
      </c>
      <c r="AK28" s="21">
        <f t="shared" si="21"/>
        <v>-217.89</v>
      </c>
      <c r="AL28" s="21">
        <f t="shared" si="36"/>
        <v>-45.53999999999999</v>
      </c>
      <c r="AM28" s="21">
        <f t="shared" si="22"/>
        <v>-224.71</v>
      </c>
      <c r="AN28" s="21">
        <f t="shared" si="23"/>
        <v>-52.360000000000014</v>
      </c>
      <c r="AO28" s="21">
        <f>O28</f>
        <v>-218.6</v>
      </c>
      <c r="AP28" s="21">
        <f>AO28+$AF28-$AG28</f>
        <v>-46.25</v>
      </c>
      <c r="AQ28" s="21">
        <f>Q28</f>
        <v>-226.64</v>
      </c>
      <c r="AR28" s="21">
        <f>AQ28+$AF28-$AG28</f>
        <v>-54.28999999999999</v>
      </c>
      <c r="AS28" s="21">
        <f>S28</f>
        <v>-205.65</v>
      </c>
      <c r="AT28" s="21">
        <f>AS28+$AF28-$AG28</f>
        <v>-33.30000000000001</v>
      </c>
      <c r="AU28" s="21"/>
      <c r="AV28" s="21"/>
      <c r="AW28" s="21"/>
      <c r="AX28" s="21"/>
      <c r="AY28" s="21"/>
      <c r="AZ28" s="21"/>
      <c r="BA28" s="21"/>
      <c r="BB28" s="21"/>
      <c r="BC28" s="15"/>
      <c r="BD28" s="15" t="str">
        <f>TEXT(E28,"0000")&amp;"-"&amp;TEXT(E$74,"0000")&amp;" via "&amp;TEXT(D$74,"0000")</f>
        <v>PT10-BP21 via BP1J</v>
      </c>
      <c r="BE28" s="16">
        <f t="shared" si="24"/>
        <v>2021.2575342465752</v>
      </c>
      <c r="BF28" s="8">
        <v>250</v>
      </c>
      <c r="BG28" s="8">
        <v>140.8</v>
      </c>
      <c r="BH28" s="8"/>
      <c r="BI28" s="21">
        <f>AJ$74-AJ28</f>
        <v>112.14</v>
      </c>
      <c r="BJ28" s="21">
        <f t="shared" si="25"/>
        <v>2.9399999999999977</v>
      </c>
      <c r="BK28" s="21">
        <f>AL$74-AL28</f>
        <v>106.73</v>
      </c>
      <c r="BL28" s="21">
        <f t="shared" si="26"/>
        <v>-2.4699999999999704</v>
      </c>
      <c r="BM28" s="21">
        <f>AN$74-AN28</f>
        <v>111.78500000000003</v>
      </c>
      <c r="BN28" s="21">
        <f t="shared" si="27"/>
        <v>2.5850000000000364</v>
      </c>
      <c r="BO28" s="21"/>
      <c r="BP28" s="21"/>
      <c r="BQ28" s="21">
        <f>AR$74-AR28</f>
        <v>113.1</v>
      </c>
      <c r="BR28" s="21">
        <f>BQ28-$BF28+$BG28</f>
        <v>3.9000000000000057</v>
      </c>
      <c r="BS28" s="21">
        <f>AT$74-AT28</f>
        <v>101.87000000000003</v>
      </c>
      <c r="BT28" s="21">
        <f>BS28-$BF28+$BG28</f>
        <v>-7.329999999999956</v>
      </c>
      <c r="BU28" s="21"/>
      <c r="BV28" s="21"/>
      <c r="BW28" s="21"/>
      <c r="BX28" s="21"/>
      <c r="BY28" s="21"/>
      <c r="BZ28" s="21"/>
      <c r="CA28" s="21"/>
      <c r="CB28" s="21"/>
      <c r="CD28" t="str">
        <f>TEXT(E28,"0000")&amp;" wrt "&amp;TEXT(E$74,"0000")&amp;" via "&amp;TEXT(D$74,"0000")</f>
        <v>PT10 wrt BP21 via BP1J</v>
      </c>
      <c r="CE28" s="1">
        <f t="shared" si="28"/>
        <v>2021.2575342465752</v>
      </c>
      <c r="CF28" s="20">
        <f t="shared" si="29"/>
        <v>31.339999999999996</v>
      </c>
      <c r="CG28" s="20">
        <f t="shared" si="30"/>
        <v>24.83000000000003</v>
      </c>
      <c r="CH28" s="20">
        <f t="shared" si="31"/>
        <v>33.18500000000004</v>
      </c>
      <c r="CI28" s="20"/>
      <c r="CJ28" s="20">
        <f>BR28+CJ$8+$CQ28</f>
        <v>34.60000000000001</v>
      </c>
      <c r="CK28" s="20">
        <f>BT28+CK$8+$CQ28</f>
        <v>23.570000000000043</v>
      </c>
      <c r="CL28" s="20"/>
      <c r="CM28" s="20"/>
      <c r="CN28" s="20"/>
      <c r="CO28" s="20"/>
      <c r="CP28" s="23" t="s">
        <v>82</v>
      </c>
      <c r="CQ28" s="20">
        <v>0</v>
      </c>
      <c r="CR28" s="20">
        <f t="shared" si="32"/>
        <v>254.83794999999992</v>
      </c>
      <c r="CS28" s="20"/>
      <c r="CT28" s="20"/>
      <c r="CU28" s="20"/>
      <c r="CV28" s="20"/>
    </row>
    <row r="29" spans="1:100" ht="15">
      <c r="A29" s="15"/>
      <c r="B29" s="10">
        <v>59303</v>
      </c>
      <c r="C29" s="10">
        <v>59311</v>
      </c>
      <c r="D29" s="10" t="s">
        <v>111</v>
      </c>
      <c r="E29" s="10" t="s">
        <v>81</v>
      </c>
      <c r="F29" s="10" t="s">
        <v>12</v>
      </c>
      <c r="G29" s="15" t="str">
        <f t="shared" si="33"/>
        <v>59303-59311</v>
      </c>
      <c r="H29" s="15" t="str">
        <f t="shared" si="34"/>
        <v>BP25-PT10</v>
      </c>
      <c r="I29" s="18">
        <v>-122.01</v>
      </c>
      <c r="J29" s="16">
        <v>0.1</v>
      </c>
      <c r="K29" s="18">
        <v>-111.11</v>
      </c>
      <c r="L29" s="16">
        <v>0.1</v>
      </c>
      <c r="M29" s="18">
        <v>-123.02</v>
      </c>
      <c r="N29" s="16">
        <v>0.1</v>
      </c>
      <c r="O29" s="18">
        <v>-112.34</v>
      </c>
      <c r="P29" s="16">
        <v>0.1</v>
      </c>
      <c r="Q29" s="18">
        <v>-124.83</v>
      </c>
      <c r="R29" s="16">
        <v>0.1</v>
      </c>
      <c r="S29" s="18">
        <v>-107.45</v>
      </c>
      <c r="T29" s="16">
        <v>0.1</v>
      </c>
      <c r="U29" s="18">
        <v>-120.75</v>
      </c>
      <c r="V29" s="16">
        <v>0.2</v>
      </c>
      <c r="W29" s="18">
        <v>-119</v>
      </c>
      <c r="X29" s="16">
        <v>0.1</v>
      </c>
      <c r="Y29" s="18"/>
      <c r="Z29" s="16"/>
      <c r="AA29" s="18"/>
      <c r="AB29" s="16"/>
      <c r="AC29" s="15"/>
      <c r="AD29" s="15" t="str">
        <f t="shared" si="18"/>
        <v>BP25-PT10</v>
      </c>
      <c r="AE29" s="15" t="str">
        <f t="shared" si="19"/>
        <v>59303-59311</v>
      </c>
      <c r="AF29" s="3">
        <v>68.48</v>
      </c>
      <c r="AG29" s="3">
        <v>36.56</v>
      </c>
      <c r="AH29" s="3"/>
      <c r="AI29" s="21">
        <f t="shared" si="20"/>
        <v>-122.01</v>
      </c>
      <c r="AJ29" s="21">
        <f t="shared" si="35"/>
        <v>-90.09</v>
      </c>
      <c r="AK29" s="21">
        <f t="shared" si="21"/>
        <v>-111.11</v>
      </c>
      <c r="AL29" s="21">
        <f t="shared" si="36"/>
        <v>-79.19</v>
      </c>
      <c r="AM29" s="21">
        <f t="shared" si="22"/>
        <v>-123.02</v>
      </c>
      <c r="AN29" s="21">
        <f t="shared" si="23"/>
        <v>-91.1</v>
      </c>
      <c r="AO29" s="21">
        <f>O29</f>
        <v>-112.34</v>
      </c>
      <c r="AP29" s="21">
        <f>AO29+$AF29-$AG29</f>
        <v>-80.42</v>
      </c>
      <c r="AQ29" s="21">
        <f>Q29</f>
        <v>-124.83</v>
      </c>
      <c r="AR29" s="21">
        <f>AQ29+$AF29-$AG29</f>
        <v>-92.91</v>
      </c>
      <c r="AS29" s="21">
        <f>S29</f>
        <v>-107.45</v>
      </c>
      <c r="AT29" s="21">
        <f>AS29+$AF29-$AG29</f>
        <v>-75.53</v>
      </c>
      <c r="AU29" s="21"/>
      <c r="AV29" s="21"/>
      <c r="AW29" s="21"/>
      <c r="AX29" s="21"/>
      <c r="AY29" s="21"/>
      <c r="AZ29" s="21"/>
      <c r="BA29" s="21"/>
      <c r="BB29" s="21"/>
      <c r="BC29" s="15"/>
      <c r="BD29" s="15" t="str">
        <f>TEXT(E29,"0000")&amp;"-"&amp;TEXT(E$74,"0000")&amp;" via "&amp;TEXT(D$83,"0000")</f>
        <v>PT10-BP21 via BP25</v>
      </c>
      <c r="BE29" s="16">
        <f t="shared" si="24"/>
        <v>2021.2575342465752</v>
      </c>
      <c r="BF29" s="8">
        <v>250</v>
      </c>
      <c r="BG29" s="8">
        <v>140.8</v>
      </c>
      <c r="BH29" s="8"/>
      <c r="BI29" s="21">
        <f>AJ$83-AJ29</f>
        <v>112.185</v>
      </c>
      <c r="BJ29" s="21">
        <f t="shared" si="25"/>
        <v>2.9850000000000136</v>
      </c>
      <c r="BK29" s="21">
        <f>AL$83-AL29</f>
        <v>106.74</v>
      </c>
      <c r="BL29" s="21">
        <f t="shared" si="26"/>
        <v>-2.4599999999999795</v>
      </c>
      <c r="BM29" s="21">
        <f>AN$83-AN29</f>
        <v>111.785</v>
      </c>
      <c r="BN29" s="21">
        <f t="shared" si="27"/>
        <v>2.585000000000008</v>
      </c>
      <c r="BO29" s="21"/>
      <c r="BP29" s="21"/>
      <c r="BQ29" s="21">
        <f>AR$83-AR29</f>
        <v>113.19999999999999</v>
      </c>
      <c r="BR29" s="21">
        <f>BQ29-$BF29+$BG29</f>
        <v>4</v>
      </c>
      <c r="BS29" s="21">
        <f>AT$83-AT29</f>
        <v>101.905</v>
      </c>
      <c r="BT29" s="21">
        <f>BS29-$BF29+$BG29</f>
        <v>-7.2949999999999875</v>
      </c>
      <c r="BU29" s="21"/>
      <c r="BV29" s="21"/>
      <c r="BW29" s="21"/>
      <c r="BX29" s="21"/>
      <c r="BY29" s="21"/>
      <c r="BZ29" s="21"/>
      <c r="CA29" s="21"/>
      <c r="CB29" s="21"/>
      <c r="CD29" t="str">
        <f>TEXT(E29,"0000")&amp;" wrt "&amp;TEXT(E$74,"0000")&amp;" via "&amp;TEXT(D$83,"0000")</f>
        <v>PT10 wrt BP21 via BP25</v>
      </c>
      <c r="CE29" s="1">
        <f t="shared" si="28"/>
        <v>2021.2575342465752</v>
      </c>
      <c r="CF29" s="20">
        <f t="shared" si="29"/>
        <v>31.385000000000012</v>
      </c>
      <c r="CG29" s="20">
        <f t="shared" si="30"/>
        <v>24.84000000000002</v>
      </c>
      <c r="CH29" s="20">
        <f t="shared" si="31"/>
        <v>33.18500000000001</v>
      </c>
      <c r="CI29" s="20"/>
      <c r="CJ29" s="20">
        <f>BR29+CJ$8+$CQ29</f>
        <v>34.7</v>
      </c>
      <c r="CK29" s="20">
        <f>BT29+CK$8+$CQ29</f>
        <v>23.60500000000001</v>
      </c>
      <c r="CL29" s="20"/>
      <c r="CM29" s="20"/>
      <c r="CN29" s="20"/>
      <c r="CO29" s="20"/>
      <c r="CP29" s="23" t="s">
        <v>82</v>
      </c>
      <c r="CQ29" s="20">
        <v>0</v>
      </c>
      <c r="CR29" s="20">
        <f t="shared" si="32"/>
        <v>254.937025</v>
      </c>
      <c r="CS29" s="20"/>
      <c r="CT29" s="20"/>
      <c r="CU29" s="20"/>
      <c r="CV29" s="20"/>
    </row>
    <row r="30" spans="1:100" ht="15">
      <c r="A30" s="15" t="s">
        <v>105</v>
      </c>
      <c r="B30" s="10"/>
      <c r="C30" s="10"/>
      <c r="D30" s="10"/>
      <c r="E30" s="10"/>
      <c r="F30" s="10"/>
      <c r="G30" s="15"/>
      <c r="H30" s="15"/>
      <c r="I30" s="18"/>
      <c r="J30" s="16"/>
      <c r="K30" s="18"/>
      <c r="L30" s="16"/>
      <c r="M30" s="18"/>
      <c r="N30" s="16"/>
      <c r="O30" s="18"/>
      <c r="P30" s="16"/>
      <c r="Q30" s="18"/>
      <c r="R30" s="16"/>
      <c r="S30" s="18"/>
      <c r="T30" s="16"/>
      <c r="U30" s="18"/>
      <c r="V30" s="16"/>
      <c r="W30" s="18"/>
      <c r="X30" s="16"/>
      <c r="Y30" s="18"/>
      <c r="Z30" s="16"/>
      <c r="AA30" s="18"/>
      <c r="AB30" s="16"/>
      <c r="AC30" s="15"/>
      <c r="AD30" s="15"/>
      <c r="AE30" s="15"/>
      <c r="AF30" s="3"/>
      <c r="AG30" s="3"/>
      <c r="AH30" s="3"/>
      <c r="AI30" s="21"/>
      <c r="AJ30" s="21"/>
      <c r="AK30" s="21"/>
      <c r="AL30" s="21"/>
      <c r="AM30" s="21"/>
      <c r="AN30" s="21"/>
      <c r="AO30" s="21"/>
      <c r="AP30" s="21"/>
      <c r="AQ30" s="21"/>
      <c r="AR30" s="21"/>
      <c r="AS30" s="21"/>
      <c r="AT30" s="21"/>
      <c r="AU30" s="21"/>
      <c r="AV30" s="21"/>
      <c r="AW30" s="21"/>
      <c r="AX30" s="21"/>
      <c r="AY30" s="21"/>
      <c r="AZ30" s="21"/>
      <c r="BA30" s="21"/>
      <c r="BB30" s="21"/>
      <c r="BC30" s="15"/>
      <c r="BD30" s="15"/>
      <c r="BE30" s="16"/>
      <c r="BF30" s="8"/>
      <c r="BG30" s="8"/>
      <c r="BH30" s="8"/>
      <c r="BI30" s="21"/>
      <c r="BJ30" s="21"/>
      <c r="BK30" s="21"/>
      <c r="BL30" s="21"/>
      <c r="BM30" s="21"/>
      <c r="BN30" s="21"/>
      <c r="BO30" s="21"/>
      <c r="BP30" s="21"/>
      <c r="BQ30" s="21"/>
      <c r="BR30" s="21"/>
      <c r="BS30" s="21"/>
      <c r="BT30" s="21"/>
      <c r="BU30" s="21"/>
      <c r="BV30" s="21"/>
      <c r="BW30" s="21"/>
      <c r="BX30" s="21"/>
      <c r="BY30" s="21"/>
      <c r="BZ30" s="21"/>
      <c r="CA30" s="21"/>
      <c r="CB30" s="21"/>
      <c r="CE30" s="1"/>
      <c r="CF30" s="20"/>
      <c r="CG30" s="20"/>
      <c r="CH30" s="20"/>
      <c r="CI30" s="20"/>
      <c r="CJ30" s="20"/>
      <c r="CK30" s="20"/>
      <c r="CL30" s="20"/>
      <c r="CM30" s="20"/>
      <c r="CN30" s="20"/>
      <c r="CO30" s="20"/>
      <c r="CP30" s="23"/>
      <c r="CQ30" s="20"/>
      <c r="CR30" s="20"/>
      <c r="CS30" s="20"/>
      <c r="CT30" s="20"/>
      <c r="CU30" s="20"/>
      <c r="CV30" s="20"/>
    </row>
    <row r="31" spans="1:100" ht="15">
      <c r="A31" s="15"/>
      <c r="B31" s="10"/>
      <c r="C31" s="10"/>
      <c r="D31" s="10"/>
      <c r="E31" s="10"/>
      <c r="F31" s="10"/>
      <c r="G31" s="15"/>
      <c r="H31" s="15"/>
      <c r="I31" s="18"/>
      <c r="J31" s="16"/>
      <c r="K31" s="18"/>
      <c r="L31" s="16"/>
      <c r="M31" s="18"/>
      <c r="N31" s="16"/>
      <c r="O31" s="18"/>
      <c r="P31" s="16"/>
      <c r="Q31" s="18"/>
      <c r="R31" s="16"/>
      <c r="S31" s="18"/>
      <c r="T31" s="16"/>
      <c r="U31" s="18"/>
      <c r="V31" s="16"/>
      <c r="W31" s="18"/>
      <c r="X31" s="16"/>
      <c r="Y31" s="18"/>
      <c r="Z31" s="16"/>
      <c r="AA31" s="18"/>
      <c r="AB31" s="16"/>
      <c r="AC31" s="15"/>
      <c r="AD31" s="15"/>
      <c r="AE31" s="15"/>
      <c r="AF31" s="3"/>
      <c r="AG31" s="3"/>
      <c r="AH31" s="3"/>
      <c r="AI31" s="21"/>
      <c r="AJ31" s="21"/>
      <c r="AK31" s="21"/>
      <c r="AL31" s="21"/>
      <c r="AM31" s="21"/>
      <c r="AN31" s="21"/>
      <c r="AO31" s="21"/>
      <c r="AP31" s="21"/>
      <c r="AQ31" s="21"/>
      <c r="AR31" s="21"/>
      <c r="AS31" s="21"/>
      <c r="AT31" s="21"/>
      <c r="AU31" s="21"/>
      <c r="AV31" s="21"/>
      <c r="AW31" s="21"/>
      <c r="AX31" s="21"/>
      <c r="AY31" s="21"/>
      <c r="AZ31" s="21"/>
      <c r="BA31" s="21"/>
      <c r="BB31" s="21"/>
      <c r="BC31" s="15"/>
      <c r="BD31" s="15"/>
      <c r="BE31" s="16"/>
      <c r="BF31" s="8"/>
      <c r="BG31" s="8"/>
      <c r="BH31" s="8"/>
      <c r="BI31" s="21"/>
      <c r="BJ31" s="21"/>
      <c r="BK31" s="21"/>
      <c r="BL31" s="21"/>
      <c r="BM31" s="21"/>
      <c r="BN31" s="21"/>
      <c r="BO31" s="21"/>
      <c r="BP31" s="21"/>
      <c r="BQ31" s="21"/>
      <c r="BR31" s="21"/>
      <c r="BS31" s="21"/>
      <c r="BT31" s="21"/>
      <c r="BU31" s="21"/>
      <c r="BV31" s="21"/>
      <c r="BW31" s="21"/>
      <c r="BX31" s="21"/>
      <c r="BY31" s="21"/>
      <c r="BZ31" s="21"/>
      <c r="CA31" s="21"/>
      <c r="CB31" s="21"/>
      <c r="CE31" s="1"/>
      <c r="CF31" s="20"/>
      <c r="CG31" s="20"/>
      <c r="CH31" s="20"/>
      <c r="CI31" s="20"/>
      <c r="CJ31" s="20"/>
      <c r="CK31" s="20"/>
      <c r="CL31" s="20"/>
      <c r="CM31" s="20"/>
      <c r="CN31" s="20"/>
      <c r="CO31" s="20"/>
      <c r="CP31" s="23"/>
      <c r="CQ31" s="20"/>
      <c r="CR31" s="20"/>
      <c r="CS31" s="20"/>
      <c r="CT31" s="20"/>
      <c r="CU31" s="20"/>
      <c r="CV31" s="20"/>
    </row>
    <row r="32" spans="1:100" ht="15">
      <c r="A32" s="15"/>
      <c r="B32" s="10"/>
      <c r="C32" s="10"/>
      <c r="D32" s="10"/>
      <c r="E32" s="10"/>
      <c r="F32" s="10"/>
      <c r="G32" s="15"/>
      <c r="H32" s="15"/>
      <c r="I32" s="27"/>
      <c r="J32" s="16"/>
      <c r="K32" s="18"/>
      <c r="L32" s="16"/>
      <c r="M32" s="18"/>
      <c r="N32" s="16"/>
      <c r="O32" s="18"/>
      <c r="P32" s="16"/>
      <c r="Q32" s="18"/>
      <c r="R32" s="16"/>
      <c r="S32" s="18"/>
      <c r="T32" s="16"/>
      <c r="U32" s="18"/>
      <c r="V32" s="16"/>
      <c r="W32" s="18"/>
      <c r="X32" s="16"/>
      <c r="Y32" s="18"/>
      <c r="Z32" s="16"/>
      <c r="AA32" s="18"/>
      <c r="AB32" s="16"/>
      <c r="AC32" s="15"/>
      <c r="AD32" s="15"/>
      <c r="AE32" s="15"/>
      <c r="AF32" s="3"/>
      <c r="AG32" s="3"/>
      <c r="AH32" s="3"/>
      <c r="AI32" s="21"/>
      <c r="AJ32" s="21"/>
      <c r="AK32" s="21"/>
      <c r="AL32" s="21"/>
      <c r="AM32" s="21"/>
      <c r="AN32" s="21"/>
      <c r="AO32" s="21"/>
      <c r="AP32" s="21"/>
      <c r="AQ32" s="21"/>
      <c r="AR32" s="21"/>
      <c r="AS32" s="21"/>
      <c r="AT32" s="21"/>
      <c r="AU32" s="21"/>
      <c r="AV32" s="21"/>
      <c r="AW32" s="21"/>
      <c r="AX32" s="21"/>
      <c r="AY32" s="21"/>
      <c r="AZ32" s="21"/>
      <c r="BA32" s="21"/>
      <c r="BB32" s="21"/>
      <c r="BC32" s="15"/>
      <c r="BD32" s="15"/>
      <c r="BE32" s="16"/>
      <c r="BF32" s="8"/>
      <c r="BG32" s="8"/>
      <c r="BH32" s="8"/>
      <c r="BI32" s="21"/>
      <c r="BJ32" s="21"/>
      <c r="BK32" s="21"/>
      <c r="BL32" s="21"/>
      <c r="BM32" s="21"/>
      <c r="BN32" s="21"/>
      <c r="BO32" s="21"/>
      <c r="BP32" s="21"/>
      <c r="BQ32" s="21"/>
      <c r="BR32" s="21"/>
      <c r="BS32" s="21"/>
      <c r="BT32" s="21"/>
      <c r="BU32" s="21"/>
      <c r="BV32" s="21"/>
      <c r="BW32" s="21"/>
      <c r="BX32" s="21"/>
      <c r="BY32" s="21"/>
      <c r="BZ32" s="21"/>
      <c r="CA32" s="21"/>
      <c r="CB32" s="21"/>
      <c r="CE32" s="1"/>
      <c r="CF32" s="20"/>
      <c r="CG32" s="20"/>
      <c r="CH32" s="20"/>
      <c r="CI32" s="20"/>
      <c r="CJ32" s="20"/>
      <c r="CK32" s="20"/>
      <c r="CL32" s="20"/>
      <c r="CM32" s="20"/>
      <c r="CN32" s="20"/>
      <c r="CO32" s="20"/>
      <c r="CP32" s="23"/>
      <c r="CQ32" s="20"/>
      <c r="CR32" s="20"/>
      <c r="CS32" s="20"/>
      <c r="CT32" s="20"/>
      <c r="CU32" s="20"/>
      <c r="CV32" s="20"/>
    </row>
    <row r="33" spans="1:100" ht="15">
      <c r="A33" s="15"/>
      <c r="B33" s="10">
        <v>59281</v>
      </c>
      <c r="C33" s="10">
        <v>59287</v>
      </c>
      <c r="D33" s="10" t="s">
        <v>65</v>
      </c>
      <c r="E33" s="10" t="s">
        <v>83</v>
      </c>
      <c r="F33" s="10" t="s">
        <v>84</v>
      </c>
      <c r="G33" s="15" t="str">
        <f aca="true" t="shared" si="37" ref="G33:G38">TEXT(B33,"00000")&amp;"-"&amp;TEXT(C33,"00000")</f>
        <v>59281-59287</v>
      </c>
      <c r="H33" s="15" t="str">
        <f aca="true" t="shared" si="38" ref="H33:H38">TEXT(D33,"0000")&amp;"-"&amp;TEXT(E33,"0000")</f>
        <v>BP1J-RO_5</v>
      </c>
      <c r="I33" s="18">
        <v>-234.52</v>
      </c>
      <c r="J33" s="16">
        <v>0.1</v>
      </c>
      <c r="K33" s="18">
        <v>-234.88</v>
      </c>
      <c r="L33" s="16">
        <v>0.1</v>
      </c>
      <c r="M33" s="18">
        <v>-232.5</v>
      </c>
      <c r="N33" s="16">
        <v>0.1</v>
      </c>
      <c r="O33" s="18"/>
      <c r="P33" s="16"/>
      <c r="Q33" s="18"/>
      <c r="R33" s="16"/>
      <c r="S33" s="18"/>
      <c r="T33" s="16"/>
      <c r="U33" s="18"/>
      <c r="V33" s="16"/>
      <c r="W33" s="18"/>
      <c r="X33" s="16"/>
      <c r="Y33" s="18"/>
      <c r="Z33" s="16"/>
      <c r="AA33" s="18"/>
      <c r="AB33" s="16"/>
      <c r="AC33" s="15"/>
      <c r="AD33" s="15" t="str">
        <f aca="true" t="shared" si="39" ref="AD33:AD44">H33</f>
        <v>BP1J-RO_5</v>
      </c>
      <c r="AE33" s="15" t="str">
        <f aca="true" t="shared" si="40" ref="AE33:AE44">TEXT(B33,"00000")&amp;"-"&amp;TEXT(C33,"00000")</f>
        <v>59281-59287</v>
      </c>
      <c r="AF33" s="3">
        <v>464.5</v>
      </c>
      <c r="AG33" s="3">
        <v>306.8</v>
      </c>
      <c r="AH33" s="3" t="s">
        <v>18</v>
      </c>
      <c r="AI33" s="21">
        <f aca="true" t="shared" si="41" ref="AI33:AI44">I33</f>
        <v>-234.52</v>
      </c>
      <c r="AJ33" s="21">
        <f aca="true" t="shared" si="42" ref="AJ33:AL44">AI33+$AF33-$AG33</f>
        <v>-76.82000000000002</v>
      </c>
      <c r="AK33" s="21">
        <f aca="true" t="shared" si="43" ref="AK33:AK44">K33</f>
        <v>-234.88</v>
      </c>
      <c r="AL33" s="21">
        <f t="shared" si="42"/>
        <v>-77.18</v>
      </c>
      <c r="AM33" s="21">
        <f aca="true" t="shared" si="44" ref="AM33:AM44">M33</f>
        <v>-232.5</v>
      </c>
      <c r="AN33" s="21">
        <f aca="true" t="shared" si="45" ref="AN33:AN44">AM33+$AF33-$AG33</f>
        <v>-74.80000000000001</v>
      </c>
      <c r="AO33" s="21"/>
      <c r="AP33" s="21"/>
      <c r="AQ33" s="21"/>
      <c r="AR33" s="21"/>
      <c r="AS33" s="21"/>
      <c r="AT33" s="21"/>
      <c r="AU33" s="21"/>
      <c r="AV33" s="21"/>
      <c r="AW33" s="21"/>
      <c r="AX33" s="21"/>
      <c r="AY33" s="21"/>
      <c r="AZ33" s="21"/>
      <c r="BA33" s="21"/>
      <c r="BB33" s="21"/>
      <c r="BC33" s="15"/>
      <c r="BD33" s="15" t="str">
        <f>TEXT(E33,"0000")&amp;"-"&amp;TEXT(E$74,"0000")&amp;" via "&amp;TEXT(D$74,"0000")</f>
        <v>RO_5-BP21 via BP1J</v>
      </c>
      <c r="BE33" s="16">
        <f aca="true" t="shared" si="46" ref="BE33:BE44">2014+(B33+C33-2*56658)/730</f>
        <v>2021.194520547945</v>
      </c>
      <c r="BF33" s="8">
        <v>91.5</v>
      </c>
      <c r="BG33" s="8">
        <v>140.8</v>
      </c>
      <c r="BH33" s="8" t="s">
        <v>18</v>
      </c>
      <c r="BI33" s="21">
        <f>AJ$74-AJ33</f>
        <v>137.05</v>
      </c>
      <c r="BJ33" s="21">
        <f aca="true" t="shared" si="47" ref="BJ33:BJ44">BI33-$BF33+$BG33</f>
        <v>186.35000000000002</v>
      </c>
      <c r="BK33" s="21">
        <f>AL$74-AL33</f>
        <v>138.37</v>
      </c>
      <c r="BL33" s="21">
        <f aca="true" t="shared" si="48" ref="BL33:BL44">BK33-$BF33+$BG33</f>
        <v>187.67000000000002</v>
      </c>
      <c r="BM33" s="21">
        <f>AN$74-AN33</f>
        <v>134.22500000000002</v>
      </c>
      <c r="BN33" s="21">
        <f aca="true" t="shared" si="49" ref="BN33:BN44">BM33-$BF33+$BG33</f>
        <v>183.52500000000003</v>
      </c>
      <c r="BO33" s="21"/>
      <c r="BP33" s="21"/>
      <c r="BQ33" s="21"/>
      <c r="BR33" s="21"/>
      <c r="BS33" s="21"/>
      <c r="BT33" s="21"/>
      <c r="BU33" s="21"/>
      <c r="BV33" s="21"/>
      <c r="BW33" s="21"/>
      <c r="BX33" s="21"/>
      <c r="BY33" s="21"/>
      <c r="BZ33" s="21"/>
      <c r="CA33" s="21"/>
      <c r="CB33" s="21"/>
      <c r="CD33" t="str">
        <f>TEXT(E33,"0000")&amp;" wrt "&amp;TEXT(E$74,"0000")&amp;" via "&amp;TEXT(D$74,"0000")</f>
        <v>RO_5 wrt BP21 via BP1J</v>
      </c>
      <c r="CE33" s="1">
        <f aca="true" t="shared" si="50" ref="CE33:CE44">BE33</f>
        <v>2021.194520547945</v>
      </c>
      <c r="CF33" s="20">
        <f aca="true" t="shared" si="51" ref="CF33:CF44">BJ33+CF$8+$CQ33</f>
        <v>-0.3499999999999659</v>
      </c>
      <c r="CG33" s="20">
        <f aca="true" t="shared" si="52" ref="CG33:CG44">BL33+CG$8+CQ33</f>
        <v>-0.12999999999996703</v>
      </c>
      <c r="CH33" s="20">
        <f aca="true" t="shared" si="53" ref="CH33:CH44">BN33+CH$8+CQ33</f>
        <v>-0.9749999999999659</v>
      </c>
      <c r="CI33" s="20"/>
      <c r="CJ33" s="20"/>
      <c r="CK33" s="20"/>
      <c r="CL33" s="20"/>
      <c r="CM33" s="20"/>
      <c r="CN33" s="20"/>
      <c r="CO33" s="20"/>
      <c r="CP33" s="23" t="s">
        <v>55</v>
      </c>
      <c r="CQ33" s="20">
        <v>-215.1</v>
      </c>
      <c r="CR33" s="20">
        <f aca="true" t="shared" si="54" ref="CR33:CR44">2.545*CF33-1.545*CG33+BF33-AG33-CQ33</f>
        <v>-0.889899999999983</v>
      </c>
      <c r="CS33" s="20"/>
      <c r="CT33" s="20"/>
      <c r="CU33" s="20"/>
      <c r="CV33" s="20"/>
    </row>
    <row r="34" spans="1:100" ht="15">
      <c r="A34" s="15"/>
      <c r="B34" s="10">
        <v>59281</v>
      </c>
      <c r="C34" s="10">
        <v>59287</v>
      </c>
      <c r="D34" s="10" t="s">
        <v>111</v>
      </c>
      <c r="E34" s="10" t="s">
        <v>83</v>
      </c>
      <c r="F34" s="10" t="s">
        <v>84</v>
      </c>
      <c r="G34" s="15" t="str">
        <f t="shared" si="37"/>
        <v>59281-59287</v>
      </c>
      <c r="H34" s="15" t="str">
        <f t="shared" si="38"/>
        <v>BP25-RO_5</v>
      </c>
      <c r="I34" s="18">
        <v>-139.06</v>
      </c>
      <c r="J34" s="16">
        <v>0.1</v>
      </c>
      <c r="K34" s="18">
        <v>-134.86</v>
      </c>
      <c r="L34" s="16">
        <v>0.2</v>
      </c>
      <c r="M34" s="18">
        <v>-137.51</v>
      </c>
      <c r="N34" s="16">
        <v>0.1</v>
      </c>
      <c r="O34" s="18"/>
      <c r="P34" s="16"/>
      <c r="Q34" s="18"/>
      <c r="R34" s="16"/>
      <c r="S34" s="18"/>
      <c r="T34" s="16"/>
      <c r="U34" s="18"/>
      <c r="V34" s="16"/>
      <c r="W34" s="18"/>
      <c r="X34" s="16"/>
      <c r="Y34" s="18"/>
      <c r="Z34" s="16"/>
      <c r="AA34" s="18"/>
      <c r="AB34" s="16"/>
      <c r="AC34" s="15"/>
      <c r="AD34" s="15" t="str">
        <f t="shared" si="39"/>
        <v>BP25-RO_5</v>
      </c>
      <c r="AE34" s="15" t="str">
        <f t="shared" si="40"/>
        <v>59281-59287</v>
      </c>
      <c r="AF34" s="3">
        <v>330.92</v>
      </c>
      <c r="AG34" s="3">
        <v>306.8</v>
      </c>
      <c r="AH34" s="3" t="s">
        <v>18</v>
      </c>
      <c r="AI34" s="21">
        <f t="shared" si="41"/>
        <v>-139.06</v>
      </c>
      <c r="AJ34" s="21">
        <f t="shared" si="42"/>
        <v>-114.94</v>
      </c>
      <c r="AK34" s="21">
        <f t="shared" si="43"/>
        <v>-134.86</v>
      </c>
      <c r="AL34" s="21">
        <f t="shared" si="42"/>
        <v>-110.74000000000001</v>
      </c>
      <c r="AM34" s="21">
        <f t="shared" si="44"/>
        <v>-137.51</v>
      </c>
      <c r="AN34" s="21">
        <f t="shared" si="45"/>
        <v>-113.38999999999999</v>
      </c>
      <c r="AO34" s="21"/>
      <c r="AP34" s="21"/>
      <c r="AQ34" s="21"/>
      <c r="AR34" s="21"/>
      <c r="AS34" s="21"/>
      <c r="AT34" s="21"/>
      <c r="AU34" s="21"/>
      <c r="AV34" s="21"/>
      <c r="AW34" s="21"/>
      <c r="AX34" s="21"/>
      <c r="AY34" s="21"/>
      <c r="AZ34" s="21"/>
      <c r="BA34" s="21"/>
      <c r="BB34" s="21"/>
      <c r="BC34" s="15"/>
      <c r="BD34" s="15" t="str">
        <f>TEXT(E34,"0000")&amp;"-"&amp;TEXT(E$74,"0000")&amp;" via "&amp;TEXT(D$83,"0000")</f>
        <v>RO_5-BP21 via BP25</v>
      </c>
      <c r="BE34" s="16">
        <f t="shared" si="46"/>
        <v>2021.194520547945</v>
      </c>
      <c r="BF34" s="8">
        <v>91.5</v>
      </c>
      <c r="BG34" s="8">
        <v>140.8</v>
      </c>
      <c r="BH34" s="8" t="s">
        <v>18</v>
      </c>
      <c r="BI34" s="21">
        <f>AJ$83-AJ34</f>
        <v>137.035</v>
      </c>
      <c r="BJ34" s="21">
        <f t="shared" si="47"/>
        <v>186.335</v>
      </c>
      <c r="BK34" s="21">
        <f>AL$83-AL34</f>
        <v>138.29000000000002</v>
      </c>
      <c r="BL34" s="21">
        <f t="shared" si="48"/>
        <v>187.59000000000003</v>
      </c>
      <c r="BM34" s="21">
        <f>AN$83-AN34</f>
        <v>134.075</v>
      </c>
      <c r="BN34" s="21">
        <f t="shared" si="49"/>
        <v>183.375</v>
      </c>
      <c r="BO34" s="21"/>
      <c r="BP34" s="21"/>
      <c r="BQ34" s="21"/>
      <c r="BR34" s="21"/>
      <c r="BS34" s="21"/>
      <c r="BT34" s="21"/>
      <c r="BU34" s="21"/>
      <c r="BV34" s="21"/>
      <c r="BW34" s="21"/>
      <c r="BX34" s="21"/>
      <c r="BY34" s="21"/>
      <c r="BZ34" s="21"/>
      <c r="CA34" s="21"/>
      <c r="CB34" s="21"/>
      <c r="CD34" t="str">
        <f>TEXT(E34,"0000")&amp;" wrt "&amp;TEXT(E$74,"0000")&amp;" via "&amp;TEXT(D$83,"0000")</f>
        <v>RO_5 wrt BP21 via BP25</v>
      </c>
      <c r="CE34" s="1">
        <f t="shared" si="50"/>
        <v>2021.194520547945</v>
      </c>
      <c r="CF34" s="20">
        <f t="shared" si="51"/>
        <v>-0.3649999999999807</v>
      </c>
      <c r="CG34" s="20">
        <f t="shared" si="52"/>
        <v>-0.20999999999995111</v>
      </c>
      <c r="CH34" s="20">
        <f t="shared" si="53"/>
        <v>-1.125</v>
      </c>
      <c r="CI34" s="20"/>
      <c r="CJ34" s="20"/>
      <c r="CK34" s="20"/>
      <c r="CL34" s="20"/>
      <c r="CM34" s="20"/>
      <c r="CN34" s="20"/>
      <c r="CO34" s="20"/>
      <c r="CP34" s="23" t="s">
        <v>55</v>
      </c>
      <c r="CQ34" s="20">
        <v>-215.1</v>
      </c>
      <c r="CR34" s="20">
        <f t="shared" si="54"/>
        <v>-0.8044750000000533</v>
      </c>
      <c r="CS34" s="20"/>
      <c r="CT34" s="20"/>
      <c r="CU34" s="20"/>
      <c r="CV34" s="20"/>
    </row>
    <row r="35" spans="1:100" ht="15">
      <c r="A35" s="15"/>
      <c r="B35" s="10">
        <v>59281</v>
      </c>
      <c r="C35" s="10">
        <v>59287</v>
      </c>
      <c r="D35" s="10" t="s">
        <v>65</v>
      </c>
      <c r="E35" s="10" t="s">
        <v>85</v>
      </c>
      <c r="F35" s="10" t="s">
        <v>84</v>
      </c>
      <c r="G35" s="15" t="str">
        <f t="shared" si="37"/>
        <v>59281-59287</v>
      </c>
      <c r="H35" s="15" t="str">
        <f t="shared" si="38"/>
        <v>BP1J-RO_6</v>
      </c>
      <c r="I35" s="18">
        <v>113.69</v>
      </c>
      <c r="J35" s="16">
        <v>0.1</v>
      </c>
      <c r="K35" s="18">
        <v>114.58</v>
      </c>
      <c r="L35" s="16">
        <v>0.1</v>
      </c>
      <c r="M35" s="18">
        <v>113.49</v>
      </c>
      <c r="N35" s="16">
        <v>0.1</v>
      </c>
      <c r="O35" s="18">
        <v>115.08</v>
      </c>
      <c r="P35" s="16">
        <v>0.1</v>
      </c>
      <c r="Q35" s="18"/>
      <c r="R35" s="16"/>
      <c r="S35" s="18"/>
      <c r="T35" s="16"/>
      <c r="U35" s="18">
        <v>113.78</v>
      </c>
      <c r="V35" s="16">
        <v>1</v>
      </c>
      <c r="W35" s="18">
        <v>125.62</v>
      </c>
      <c r="X35" s="16">
        <v>0.5</v>
      </c>
      <c r="Y35" s="18"/>
      <c r="Z35" s="16"/>
      <c r="AA35" s="18"/>
      <c r="AB35" s="16"/>
      <c r="AC35" s="15"/>
      <c r="AD35" s="15" t="str">
        <f t="shared" si="39"/>
        <v>BP1J-RO_6</v>
      </c>
      <c r="AE35" s="15" t="str">
        <f t="shared" si="40"/>
        <v>59281-59287</v>
      </c>
      <c r="AF35" s="3">
        <v>464.5</v>
      </c>
      <c r="AG35" s="3">
        <v>485.1</v>
      </c>
      <c r="AH35" s="3"/>
      <c r="AI35" s="21">
        <f t="shared" si="41"/>
        <v>113.69</v>
      </c>
      <c r="AJ35" s="21">
        <f t="shared" si="42"/>
        <v>93.09000000000003</v>
      </c>
      <c r="AK35" s="21">
        <f t="shared" si="43"/>
        <v>114.58</v>
      </c>
      <c r="AL35" s="21">
        <f t="shared" si="42"/>
        <v>93.98000000000002</v>
      </c>
      <c r="AM35" s="21">
        <f t="shared" si="44"/>
        <v>113.49</v>
      </c>
      <c r="AN35" s="21">
        <f t="shared" si="45"/>
        <v>92.88999999999999</v>
      </c>
      <c r="AO35" s="21">
        <f aca="true" t="shared" si="55" ref="AO35:AO44">O35</f>
        <v>115.08</v>
      </c>
      <c r="AP35" s="21">
        <f aca="true" t="shared" si="56" ref="AP35:AP42">AO35+$AF35-$AG35</f>
        <v>94.48000000000002</v>
      </c>
      <c r="AQ35" s="21"/>
      <c r="AR35" s="21"/>
      <c r="AS35" s="21"/>
      <c r="AT35" s="21"/>
      <c r="AU35" s="21"/>
      <c r="AV35" s="21"/>
      <c r="AW35" s="21"/>
      <c r="AX35" s="21"/>
      <c r="AY35" s="21"/>
      <c r="AZ35" s="21"/>
      <c r="BA35" s="21"/>
      <c r="BB35" s="21"/>
      <c r="BC35" s="15"/>
      <c r="BD35" s="15" t="str">
        <f>TEXT(E35,"0000")&amp;"-"&amp;TEXT(E$74,"0000")&amp;" via "&amp;TEXT(D$74,"0000")</f>
        <v>RO_6-BP21 via BP1J</v>
      </c>
      <c r="BE35" s="16">
        <f t="shared" si="46"/>
        <v>2021.194520547945</v>
      </c>
      <c r="BF35" s="8">
        <v>82</v>
      </c>
      <c r="BG35" s="8">
        <v>140.8</v>
      </c>
      <c r="BH35" s="8"/>
      <c r="BI35" s="21">
        <f>AJ$74-AJ35</f>
        <v>-32.86000000000003</v>
      </c>
      <c r="BJ35" s="21">
        <f t="shared" si="47"/>
        <v>25.939999999999984</v>
      </c>
      <c r="BK35" s="21">
        <f>AL$74-AL35</f>
        <v>-32.790000000000006</v>
      </c>
      <c r="BL35" s="21">
        <f t="shared" si="48"/>
        <v>26.010000000000005</v>
      </c>
      <c r="BM35" s="21">
        <f>AN$74-AN35</f>
        <v>-33.464999999999975</v>
      </c>
      <c r="BN35" s="21">
        <f t="shared" si="49"/>
        <v>25.335000000000036</v>
      </c>
      <c r="BO35" s="21"/>
      <c r="BP35" s="21"/>
      <c r="BQ35" s="21"/>
      <c r="BR35" s="21"/>
      <c r="BS35" s="21"/>
      <c r="BT35" s="21"/>
      <c r="BU35" s="21"/>
      <c r="BV35" s="21"/>
      <c r="BW35" s="21"/>
      <c r="BX35" s="21"/>
      <c r="BY35" s="21"/>
      <c r="BZ35" s="21"/>
      <c r="CA35" s="21"/>
      <c r="CB35" s="21"/>
      <c r="CD35" t="str">
        <f>TEXT(E35,"0000")&amp;" wrt "&amp;TEXT(E$74,"0000")&amp;" via "&amp;TEXT(D$74,"0000")</f>
        <v>RO_6 wrt BP21 via BP1J</v>
      </c>
      <c r="CE35" s="1">
        <f t="shared" si="50"/>
        <v>2021.194520547945</v>
      </c>
      <c r="CF35" s="20">
        <f t="shared" si="51"/>
        <v>54.33999999999998</v>
      </c>
      <c r="CG35" s="20">
        <f t="shared" si="52"/>
        <v>53.31</v>
      </c>
      <c r="CH35" s="20">
        <f t="shared" si="53"/>
        <v>55.93500000000004</v>
      </c>
      <c r="CI35" s="20"/>
      <c r="CJ35" s="20"/>
      <c r="CK35" s="20"/>
      <c r="CL35" s="20"/>
      <c r="CM35" s="20"/>
      <c r="CN35" s="20"/>
      <c r="CO35" s="20"/>
      <c r="CP35" s="23" t="s">
        <v>63</v>
      </c>
      <c r="CQ35" s="20"/>
      <c r="CR35" s="20">
        <f t="shared" si="54"/>
        <v>-347.16865000000007</v>
      </c>
      <c r="CS35" s="20"/>
      <c r="CT35" s="20"/>
      <c r="CU35" s="20"/>
      <c r="CV35" s="20"/>
    </row>
    <row r="36" spans="1:100" ht="15">
      <c r="A36" s="15"/>
      <c r="B36" s="10">
        <v>59281</v>
      </c>
      <c r="C36" s="10">
        <v>59287</v>
      </c>
      <c r="D36" s="10" t="s">
        <v>111</v>
      </c>
      <c r="E36" s="10" t="s">
        <v>85</v>
      </c>
      <c r="F36" s="10" t="s">
        <v>84</v>
      </c>
      <c r="G36" s="15" t="str">
        <f t="shared" si="37"/>
        <v>59281-59287</v>
      </c>
      <c r="H36" s="15" t="str">
        <f t="shared" si="38"/>
        <v>BP25-RO_6</v>
      </c>
      <c r="I36" s="18">
        <v>209.2</v>
      </c>
      <c r="J36" s="16">
        <v>0.1</v>
      </c>
      <c r="K36" s="18">
        <v>214.66</v>
      </c>
      <c r="L36" s="16">
        <v>0.1</v>
      </c>
      <c r="M36" s="18">
        <v>208.51</v>
      </c>
      <c r="N36" s="16">
        <v>0.1</v>
      </c>
      <c r="O36" s="18">
        <v>214.69</v>
      </c>
      <c r="P36" s="16">
        <v>0.1</v>
      </c>
      <c r="Q36" s="18"/>
      <c r="R36" s="16"/>
      <c r="S36" s="18"/>
      <c r="T36" s="16"/>
      <c r="U36" s="18">
        <v>199.39</v>
      </c>
      <c r="V36" s="16">
        <v>3</v>
      </c>
      <c r="W36" s="18">
        <v>218</v>
      </c>
      <c r="X36" s="16">
        <v>0.5</v>
      </c>
      <c r="Y36" s="18"/>
      <c r="Z36" s="16"/>
      <c r="AA36" s="18"/>
      <c r="AB36" s="16"/>
      <c r="AC36" s="15"/>
      <c r="AD36" s="15" t="str">
        <f t="shared" si="39"/>
        <v>BP25-RO_6</v>
      </c>
      <c r="AE36" s="15" t="str">
        <f t="shared" si="40"/>
        <v>59281-59287</v>
      </c>
      <c r="AF36" s="3">
        <v>330.92</v>
      </c>
      <c r="AG36" s="3">
        <v>485.1</v>
      </c>
      <c r="AH36" s="3"/>
      <c r="AI36" s="21">
        <f t="shared" si="41"/>
        <v>209.2</v>
      </c>
      <c r="AJ36" s="21">
        <f t="shared" si="42"/>
        <v>55.01999999999998</v>
      </c>
      <c r="AK36" s="21">
        <f t="shared" si="43"/>
        <v>214.66</v>
      </c>
      <c r="AL36" s="21">
        <f t="shared" si="42"/>
        <v>60.48000000000002</v>
      </c>
      <c r="AM36" s="21">
        <f t="shared" si="44"/>
        <v>208.51</v>
      </c>
      <c r="AN36" s="21">
        <f t="shared" si="45"/>
        <v>54.33000000000004</v>
      </c>
      <c r="AO36" s="21">
        <f t="shared" si="55"/>
        <v>214.69</v>
      </c>
      <c r="AP36" s="21">
        <f t="shared" si="56"/>
        <v>60.50999999999999</v>
      </c>
      <c r="AQ36" s="21"/>
      <c r="AR36" s="21"/>
      <c r="AS36" s="21"/>
      <c r="AT36" s="21"/>
      <c r="AU36" s="21"/>
      <c r="AV36" s="21"/>
      <c r="AW36" s="21"/>
      <c r="AX36" s="21"/>
      <c r="AY36" s="21"/>
      <c r="AZ36" s="21"/>
      <c r="BA36" s="21"/>
      <c r="BB36" s="21"/>
      <c r="BC36" s="15"/>
      <c r="BD36" s="15" t="str">
        <f>TEXT(E36,"0000")&amp;"-"&amp;TEXT(E$74,"0000")&amp;" via "&amp;TEXT(D$83,"0000")</f>
        <v>RO_6-BP21 via BP25</v>
      </c>
      <c r="BE36" s="16">
        <f t="shared" si="46"/>
        <v>2021.194520547945</v>
      </c>
      <c r="BF36" s="8">
        <v>82</v>
      </c>
      <c r="BG36" s="8">
        <v>140.8</v>
      </c>
      <c r="BH36" s="8"/>
      <c r="BI36" s="21">
        <f>AJ$83-AJ36</f>
        <v>-32.92499999999998</v>
      </c>
      <c r="BJ36" s="21">
        <f t="shared" si="47"/>
        <v>25.87500000000003</v>
      </c>
      <c r="BK36" s="21">
        <f>AL$83-AL36</f>
        <v>-32.93000000000002</v>
      </c>
      <c r="BL36" s="21">
        <f t="shared" si="48"/>
        <v>25.86999999999999</v>
      </c>
      <c r="BM36" s="21">
        <f>AN$83-AN36</f>
        <v>-33.64500000000004</v>
      </c>
      <c r="BN36" s="21">
        <f t="shared" si="49"/>
        <v>25.154999999999973</v>
      </c>
      <c r="BO36" s="21"/>
      <c r="BP36" s="21"/>
      <c r="BQ36" s="21"/>
      <c r="BR36" s="21"/>
      <c r="BS36" s="21"/>
      <c r="BT36" s="21"/>
      <c r="BU36" s="21"/>
      <c r="BV36" s="21"/>
      <c r="BW36" s="21"/>
      <c r="BX36" s="21"/>
      <c r="BY36" s="21"/>
      <c r="BZ36" s="21"/>
      <c r="CA36" s="21"/>
      <c r="CB36" s="21"/>
      <c r="CD36" t="str">
        <f>TEXT(E36,"0000")&amp;" wrt "&amp;TEXT(E$74,"0000")&amp;" via "&amp;TEXT(D$83,"0000")</f>
        <v>RO_6 wrt BP21 via BP25</v>
      </c>
      <c r="CE36" s="1">
        <f t="shared" si="50"/>
        <v>2021.194520547945</v>
      </c>
      <c r="CF36" s="20">
        <f t="shared" si="51"/>
        <v>54.27500000000003</v>
      </c>
      <c r="CG36" s="20">
        <f t="shared" si="52"/>
        <v>53.16999999999999</v>
      </c>
      <c r="CH36" s="20">
        <f t="shared" si="53"/>
        <v>55.754999999999974</v>
      </c>
      <c r="CI36" s="20"/>
      <c r="CJ36" s="20"/>
      <c r="CK36" s="20"/>
      <c r="CL36" s="20"/>
      <c r="CM36" s="20"/>
      <c r="CN36" s="20"/>
      <c r="CO36" s="20"/>
      <c r="CP36" s="23" t="s">
        <v>63</v>
      </c>
      <c r="CQ36" s="20"/>
      <c r="CR36" s="20">
        <f t="shared" si="54"/>
        <v>-347.11777499999994</v>
      </c>
      <c r="CS36" s="20"/>
      <c r="CT36" s="20"/>
      <c r="CU36" s="20"/>
      <c r="CV36" s="20"/>
    </row>
    <row r="37" spans="1:100" ht="15">
      <c r="A37" s="15"/>
      <c r="B37" s="10">
        <v>59281</v>
      </c>
      <c r="C37" s="10">
        <v>59287</v>
      </c>
      <c r="D37" s="10" t="s">
        <v>65</v>
      </c>
      <c r="E37" s="10" t="s">
        <v>86</v>
      </c>
      <c r="F37" s="10" t="s">
        <v>84</v>
      </c>
      <c r="G37" s="15" t="str">
        <f t="shared" si="37"/>
        <v>59281-59287</v>
      </c>
      <c r="H37" s="15" t="str">
        <f t="shared" si="38"/>
        <v>BP1J-RO_7</v>
      </c>
      <c r="I37" s="18">
        <v>73.12</v>
      </c>
      <c r="J37" s="16">
        <v>0.1</v>
      </c>
      <c r="K37" s="18">
        <v>73.34</v>
      </c>
      <c r="L37" s="16">
        <v>0.1</v>
      </c>
      <c r="M37" s="18">
        <v>73.22</v>
      </c>
      <c r="N37" s="16">
        <v>0.1</v>
      </c>
      <c r="O37" s="18">
        <v>73.48</v>
      </c>
      <c r="P37" s="16">
        <v>0.1</v>
      </c>
      <c r="Q37" s="18">
        <v>73.21</v>
      </c>
      <c r="R37" s="16"/>
      <c r="S37" s="18">
        <v>74.58</v>
      </c>
      <c r="T37" s="16"/>
      <c r="U37" s="18">
        <v>72.13</v>
      </c>
      <c r="V37" s="16">
        <v>0.1</v>
      </c>
      <c r="W37" s="18">
        <v>76.46</v>
      </c>
      <c r="X37" s="16">
        <v>0.1</v>
      </c>
      <c r="Y37" s="18"/>
      <c r="Z37" s="16"/>
      <c r="AA37" s="18"/>
      <c r="AB37" s="16"/>
      <c r="AC37" s="15"/>
      <c r="AD37" s="15" t="str">
        <f t="shared" si="39"/>
        <v>BP1J-RO_7</v>
      </c>
      <c r="AE37" s="15" t="str">
        <f t="shared" si="40"/>
        <v>59281-59287</v>
      </c>
      <c r="AF37" s="3">
        <v>464.5</v>
      </c>
      <c r="AG37" s="3">
        <v>452.4</v>
      </c>
      <c r="AH37" s="3"/>
      <c r="AI37" s="21">
        <f t="shared" si="41"/>
        <v>73.12</v>
      </c>
      <c r="AJ37" s="21">
        <f t="shared" si="42"/>
        <v>85.22000000000003</v>
      </c>
      <c r="AK37" s="21">
        <f t="shared" si="43"/>
        <v>73.34</v>
      </c>
      <c r="AL37" s="21">
        <f t="shared" si="42"/>
        <v>85.44000000000005</v>
      </c>
      <c r="AM37" s="21">
        <f t="shared" si="44"/>
        <v>73.22</v>
      </c>
      <c r="AN37" s="21">
        <f t="shared" si="45"/>
        <v>85.32000000000005</v>
      </c>
      <c r="AO37" s="21">
        <f t="shared" si="55"/>
        <v>73.48</v>
      </c>
      <c r="AP37" s="21">
        <f t="shared" si="56"/>
        <v>85.58000000000004</v>
      </c>
      <c r="AQ37" s="21">
        <f aca="true" t="shared" si="57" ref="AQ37:AQ44">Q37</f>
        <v>73.21</v>
      </c>
      <c r="AR37" s="21">
        <f aca="true" t="shared" si="58" ref="AR37:AR44">AQ37+$AF37-$AG37</f>
        <v>85.31000000000006</v>
      </c>
      <c r="AS37" s="21">
        <f aca="true" t="shared" si="59" ref="AS37:AS44">S37</f>
        <v>74.58</v>
      </c>
      <c r="AT37" s="21">
        <f>AS37+$AF37-$AG37</f>
        <v>86.68000000000006</v>
      </c>
      <c r="AU37" s="21">
        <f>U37</f>
        <v>72.13</v>
      </c>
      <c r="AV37" s="21">
        <f>AU37+$AF37-$AG37</f>
        <v>84.23000000000002</v>
      </c>
      <c r="AW37" s="21">
        <f>W37</f>
        <v>76.46</v>
      </c>
      <c r="AX37" s="21">
        <f>AW37+$AF37-$AG37</f>
        <v>88.56000000000006</v>
      </c>
      <c r="AY37" s="21"/>
      <c r="AZ37" s="21"/>
      <c r="BA37" s="21"/>
      <c r="BB37" s="21"/>
      <c r="BC37" s="15"/>
      <c r="BD37" s="15" t="str">
        <f>TEXT(E37,"0000")&amp;"-"&amp;TEXT(E$74,"0000")&amp;" via "&amp;TEXT(D$74,"0000")</f>
        <v>RO_7-BP21 via BP1J</v>
      </c>
      <c r="BE37" s="16">
        <f t="shared" si="46"/>
        <v>2021.194520547945</v>
      </c>
      <c r="BF37" s="8">
        <v>89.9</v>
      </c>
      <c r="BG37" s="8">
        <v>140.8</v>
      </c>
      <c r="BH37" s="8"/>
      <c r="BI37" s="21">
        <f>AJ$74-AJ37</f>
        <v>-24.990000000000023</v>
      </c>
      <c r="BJ37" s="21">
        <f t="shared" si="47"/>
        <v>25.909999999999982</v>
      </c>
      <c r="BK37" s="21">
        <f>AL$74-AL37</f>
        <v>-24.250000000000043</v>
      </c>
      <c r="BL37" s="21">
        <f t="shared" si="48"/>
        <v>26.649999999999963</v>
      </c>
      <c r="BM37" s="21">
        <f>AN$74-AN37</f>
        <v>-25.89500000000004</v>
      </c>
      <c r="BN37" s="21">
        <f t="shared" si="49"/>
        <v>25.004999999999967</v>
      </c>
      <c r="BO37" s="21"/>
      <c r="BP37" s="21"/>
      <c r="BQ37" s="21">
        <f>AR$74-AR37</f>
        <v>-26.500000000000057</v>
      </c>
      <c r="BR37" s="21">
        <f aca="true" t="shared" si="60" ref="BR37:BR44">BQ37-$BF37+$BG37</f>
        <v>24.39999999999995</v>
      </c>
      <c r="BS37" s="21">
        <f>AT$74-AT37</f>
        <v>-18.110000000000042</v>
      </c>
      <c r="BT37" s="21">
        <f aca="true" t="shared" si="61" ref="BT37:BT44">BS37-$BF37+$BG37</f>
        <v>32.789999999999964</v>
      </c>
      <c r="BU37" s="21">
        <f>AV$74-AV37</f>
        <v>-11.465000000000018</v>
      </c>
      <c r="BV37" s="21">
        <f>BU37-$BF37+$BG37</f>
        <v>39.43499999999999</v>
      </c>
      <c r="BW37" s="21">
        <f>AX$74-AX37</f>
        <v>-17.830000000000055</v>
      </c>
      <c r="BX37" s="21">
        <f>BW37-$BF37+$BG37</f>
        <v>33.06999999999995</v>
      </c>
      <c r="BY37" s="21"/>
      <c r="BZ37" s="21"/>
      <c r="CA37" s="21"/>
      <c r="CB37" s="21"/>
      <c r="CD37" t="str">
        <f>TEXT(E37,"0000")&amp;" wrt "&amp;TEXT(E$74,"0000")&amp;" via "&amp;TEXT(D$74,"0000")</f>
        <v>RO_7 wrt BP21 via BP1J</v>
      </c>
      <c r="CE37" s="1">
        <f t="shared" si="50"/>
        <v>2021.194520547945</v>
      </c>
      <c r="CF37" s="20">
        <f t="shared" si="51"/>
        <v>54.30999999999998</v>
      </c>
      <c r="CG37" s="20">
        <f t="shared" si="52"/>
        <v>53.94999999999996</v>
      </c>
      <c r="CH37" s="20">
        <f t="shared" si="53"/>
        <v>55.60499999999997</v>
      </c>
      <c r="CI37" s="20"/>
      <c r="CJ37" s="20">
        <f aca="true" t="shared" si="62" ref="CJ37:CJ44">BR37+CJ$8+$CQ37</f>
        <v>55.09999999999995</v>
      </c>
      <c r="CK37" s="20">
        <f aca="true" t="shared" si="63" ref="CK37:CK44">BT37+CK$8+$CQ37</f>
        <v>63.68999999999996</v>
      </c>
      <c r="CL37" s="20">
        <f>BV37+CL$8+$CQ37</f>
        <v>67.13499999999999</v>
      </c>
      <c r="CM37" s="20">
        <f>BX37+CM$8+$CQ37</f>
        <v>61.66999999999995</v>
      </c>
      <c r="CN37" s="20"/>
      <c r="CO37" s="20"/>
      <c r="CP37" s="23" t="s">
        <v>56</v>
      </c>
      <c r="CQ37" s="20"/>
      <c r="CR37" s="20">
        <f t="shared" si="54"/>
        <v>-307.63379999999995</v>
      </c>
      <c r="CS37" s="20"/>
      <c r="CT37" s="20"/>
      <c r="CU37" s="20"/>
      <c r="CV37" s="20"/>
    </row>
    <row r="38" spans="1:100" ht="15">
      <c r="A38" s="15"/>
      <c r="B38" s="10">
        <v>59281</v>
      </c>
      <c r="C38" s="10">
        <v>59287</v>
      </c>
      <c r="D38" s="10" t="s">
        <v>111</v>
      </c>
      <c r="E38" s="10" t="s">
        <v>86</v>
      </c>
      <c r="F38" s="10" t="s">
        <v>84</v>
      </c>
      <c r="G38" s="15" t="str">
        <f t="shared" si="37"/>
        <v>59281-59287</v>
      </c>
      <c r="H38" s="15" t="str">
        <f t="shared" si="38"/>
        <v>BP25-RO_7</v>
      </c>
      <c r="I38" s="18">
        <v>168.62</v>
      </c>
      <c r="J38" s="16">
        <v>0.1</v>
      </c>
      <c r="K38" s="18">
        <v>173.44</v>
      </c>
      <c r="L38" s="16">
        <v>0.1</v>
      </c>
      <c r="M38" s="18">
        <v>168.21</v>
      </c>
      <c r="N38" s="16">
        <v>0.1</v>
      </c>
      <c r="O38" s="18">
        <v>173.1</v>
      </c>
      <c r="P38" s="16">
        <v>0.1</v>
      </c>
      <c r="Q38" s="18">
        <v>168.29</v>
      </c>
      <c r="R38" s="16"/>
      <c r="S38" s="18">
        <v>165.85</v>
      </c>
      <c r="T38" s="16"/>
      <c r="U38" s="18">
        <v>157.57</v>
      </c>
      <c r="V38" s="16">
        <v>3</v>
      </c>
      <c r="W38" s="18">
        <v>168.74</v>
      </c>
      <c r="X38" s="16">
        <v>1</v>
      </c>
      <c r="Y38" s="18">
        <v>169.6</v>
      </c>
      <c r="Z38" s="16">
        <v>0.2</v>
      </c>
      <c r="AA38" s="18">
        <v>174.09</v>
      </c>
      <c r="AB38" s="16">
        <v>0.2</v>
      </c>
      <c r="AC38" s="15"/>
      <c r="AD38" s="15" t="str">
        <f t="shared" si="39"/>
        <v>BP25-RO_7</v>
      </c>
      <c r="AE38" s="15" t="str">
        <f t="shared" si="40"/>
        <v>59281-59287</v>
      </c>
      <c r="AF38" s="3">
        <v>330.92</v>
      </c>
      <c r="AG38" s="3">
        <v>452.4</v>
      </c>
      <c r="AH38" s="3"/>
      <c r="AI38" s="21">
        <f t="shared" si="41"/>
        <v>168.62</v>
      </c>
      <c r="AJ38" s="21">
        <f t="shared" si="42"/>
        <v>47.14000000000004</v>
      </c>
      <c r="AK38" s="21">
        <f t="shared" si="43"/>
        <v>173.44</v>
      </c>
      <c r="AL38" s="21">
        <f t="shared" si="42"/>
        <v>51.960000000000036</v>
      </c>
      <c r="AM38" s="21">
        <f t="shared" si="44"/>
        <v>168.21</v>
      </c>
      <c r="AN38" s="21">
        <f t="shared" si="45"/>
        <v>46.73000000000002</v>
      </c>
      <c r="AO38" s="21">
        <f t="shared" si="55"/>
        <v>173.1</v>
      </c>
      <c r="AP38" s="21">
        <f t="shared" si="56"/>
        <v>51.620000000000005</v>
      </c>
      <c r="AQ38" s="21">
        <f t="shared" si="57"/>
        <v>168.29</v>
      </c>
      <c r="AR38" s="21">
        <f t="shared" si="58"/>
        <v>46.81000000000006</v>
      </c>
      <c r="AS38" s="21">
        <f t="shared" si="59"/>
        <v>165.85</v>
      </c>
      <c r="AT38" s="21">
        <f aca="true" t="shared" si="64" ref="AT38:AT44">AS38+$AF38-$AG38</f>
        <v>44.370000000000005</v>
      </c>
      <c r="AU38" s="21">
        <f>U38</f>
        <v>157.57</v>
      </c>
      <c r="AV38" s="21">
        <f>AU38+$AF38-$AG38</f>
        <v>36.09000000000003</v>
      </c>
      <c r="AW38" s="21">
        <f>W38</f>
        <v>168.74</v>
      </c>
      <c r="AX38" s="21">
        <f>AW38+$AF38-$AG38</f>
        <v>47.26000000000005</v>
      </c>
      <c r="AY38" s="21">
        <f>Y38</f>
        <v>169.6</v>
      </c>
      <c r="AZ38" s="21">
        <f>AY38+$AF38-$AG38</f>
        <v>48.120000000000005</v>
      </c>
      <c r="BA38" s="21">
        <f>AA38</f>
        <v>174.09</v>
      </c>
      <c r="BB38" s="21">
        <f>BA38+$AF38-$AG38</f>
        <v>52.610000000000014</v>
      </c>
      <c r="BC38" s="15"/>
      <c r="BD38" s="15" t="str">
        <f>TEXT(E38,"0000")&amp;"-"&amp;TEXT(E$74,"0000")&amp;" via "&amp;TEXT(D$83,"0000")</f>
        <v>RO_7-BP21 via BP25</v>
      </c>
      <c r="BE38" s="16">
        <f t="shared" si="46"/>
        <v>2021.194520547945</v>
      </c>
      <c r="BF38" s="8">
        <v>89.9</v>
      </c>
      <c r="BG38" s="8">
        <v>140.8</v>
      </c>
      <c r="BH38" s="8"/>
      <c r="BI38" s="21">
        <f>AJ$83-AJ38</f>
        <v>-25.04500000000004</v>
      </c>
      <c r="BJ38" s="21">
        <f t="shared" si="47"/>
        <v>25.85499999999996</v>
      </c>
      <c r="BK38" s="21">
        <f>AL$83-AL38</f>
        <v>-24.410000000000036</v>
      </c>
      <c r="BL38" s="21">
        <f t="shared" si="48"/>
        <v>26.489999999999966</v>
      </c>
      <c r="BM38" s="21">
        <f>AN$83-AN38</f>
        <v>-26.04500000000002</v>
      </c>
      <c r="BN38" s="21">
        <f t="shared" si="49"/>
        <v>24.85499999999999</v>
      </c>
      <c r="BO38" s="21"/>
      <c r="BP38" s="21"/>
      <c r="BQ38" s="21">
        <f>AR$83-AR38</f>
        <v>-26.52000000000006</v>
      </c>
      <c r="BR38" s="21">
        <f t="shared" si="60"/>
        <v>24.37999999999994</v>
      </c>
      <c r="BS38" s="21">
        <f>AT$83-AT38</f>
        <v>-17.995000000000008</v>
      </c>
      <c r="BT38" s="21">
        <f t="shared" si="61"/>
        <v>32.905</v>
      </c>
      <c r="BU38" s="21">
        <f>AV$83-AV38</f>
        <v>-12.050000000000036</v>
      </c>
      <c r="BV38" s="21">
        <f>BU38-$BF38+$BG38</f>
        <v>38.849999999999966</v>
      </c>
      <c r="BW38" s="21">
        <f>AX$83-AX38</f>
        <v>-17.720000000000045</v>
      </c>
      <c r="BX38" s="21">
        <f>BW38-$BF38+$BG38</f>
        <v>33.179999999999964</v>
      </c>
      <c r="BY38" s="21">
        <f>AZ$83-AZ38</f>
        <v>-19.335000000000004</v>
      </c>
      <c r="BZ38" s="21">
        <f>BY38-$BF38+$BG38</f>
        <v>31.564999999999998</v>
      </c>
      <c r="CA38" s="21">
        <f>BB$83-BB38</f>
        <v>-23.370000000000005</v>
      </c>
      <c r="CB38" s="21">
        <f>CA38-$BF38+$BG38</f>
        <v>27.53</v>
      </c>
      <c r="CD38" t="str">
        <f>TEXT(E38,"0000")&amp;" wrt "&amp;TEXT(E$74,"0000")&amp;" via "&amp;TEXT(D$83,"0000")</f>
        <v>RO_7 wrt BP21 via BP25</v>
      </c>
      <c r="CE38" s="1">
        <f t="shared" si="50"/>
        <v>2021.194520547945</v>
      </c>
      <c r="CF38" s="20">
        <f t="shared" si="51"/>
        <v>54.25499999999996</v>
      </c>
      <c r="CG38" s="20">
        <f t="shared" si="52"/>
        <v>53.789999999999964</v>
      </c>
      <c r="CH38" s="20">
        <f t="shared" si="53"/>
        <v>55.45499999999999</v>
      </c>
      <c r="CI38" s="20"/>
      <c r="CJ38" s="20">
        <f t="shared" si="62"/>
        <v>55.07999999999994</v>
      </c>
      <c r="CK38" s="20">
        <f t="shared" si="63"/>
        <v>63.805</v>
      </c>
      <c r="CL38" s="20">
        <f>BV38+CL$8+$CQ38</f>
        <v>66.54999999999997</v>
      </c>
      <c r="CM38" s="20">
        <f>BX38+CM$8+$CQ38</f>
        <v>61.779999999999966</v>
      </c>
      <c r="CN38" s="20">
        <f>BZ38+CN$8+$CQ38</f>
        <v>55.964999999999996</v>
      </c>
      <c r="CO38" s="20">
        <f>CB38+CO$8+$CQ38</f>
        <v>53.03</v>
      </c>
      <c r="CP38" s="23" t="s">
        <v>56</v>
      </c>
      <c r="CQ38" s="20"/>
      <c r="CR38" s="20">
        <f t="shared" si="54"/>
        <v>-307.526575</v>
      </c>
      <c r="CS38" s="20"/>
      <c r="CT38" s="20"/>
      <c r="CU38" s="20"/>
      <c r="CV38" s="20"/>
    </row>
    <row r="39" spans="1:100" ht="15">
      <c r="A39" s="15"/>
      <c r="B39" s="10">
        <v>59281</v>
      </c>
      <c r="C39" s="10">
        <v>59287</v>
      </c>
      <c r="D39" s="10" t="s">
        <v>65</v>
      </c>
      <c r="E39" s="10" t="s">
        <v>87</v>
      </c>
      <c r="F39" s="10" t="s">
        <v>84</v>
      </c>
      <c r="G39" s="15" t="str">
        <f aca="true" t="shared" si="65" ref="G39:G44">TEXT(B39,"00000")&amp;"-"&amp;TEXT(C39,"00000")</f>
        <v>59281-59287</v>
      </c>
      <c r="H39" s="15" t="str">
        <f aca="true" t="shared" si="66" ref="H39:H44">TEXT(D39,"0000")&amp;"-"&amp;TEXT(E39,"0000")</f>
        <v>BP1J-RO_8</v>
      </c>
      <c r="I39" s="18">
        <v>-441.01</v>
      </c>
      <c r="J39" s="16">
        <v>0.1</v>
      </c>
      <c r="K39" s="18">
        <v>-439.54</v>
      </c>
      <c r="L39" s="16">
        <v>0.1</v>
      </c>
      <c r="M39" s="18">
        <v>-441.52</v>
      </c>
      <c r="N39" s="16">
        <v>0.1</v>
      </c>
      <c r="O39" s="18">
        <v>-440.2</v>
      </c>
      <c r="P39" s="16">
        <v>0.1</v>
      </c>
      <c r="Q39" s="18">
        <v>-443.37</v>
      </c>
      <c r="R39" s="16"/>
      <c r="S39" s="18">
        <v>-425.05</v>
      </c>
      <c r="T39" s="16"/>
      <c r="U39" s="18">
        <v>-433.85</v>
      </c>
      <c r="V39" s="16">
        <v>2</v>
      </c>
      <c r="W39" s="18">
        <v>-439.17</v>
      </c>
      <c r="X39" s="16">
        <v>0.5</v>
      </c>
      <c r="Y39" s="18"/>
      <c r="Z39" s="16"/>
      <c r="AA39" s="18"/>
      <c r="AB39" s="16"/>
      <c r="AC39" s="15"/>
      <c r="AD39" s="15" t="str">
        <f t="shared" si="39"/>
        <v>BP1J-RO_8</v>
      </c>
      <c r="AE39" s="15" t="str">
        <f t="shared" si="40"/>
        <v>59281-59287</v>
      </c>
      <c r="AF39" s="3">
        <v>464.5</v>
      </c>
      <c r="AG39" s="3">
        <v>20.4</v>
      </c>
      <c r="AH39" s="3"/>
      <c r="AI39" s="21">
        <f t="shared" si="41"/>
        <v>-441.01</v>
      </c>
      <c r="AJ39" s="21">
        <f t="shared" si="42"/>
        <v>3.0900000000000105</v>
      </c>
      <c r="AK39" s="21">
        <f t="shared" si="43"/>
        <v>-439.54</v>
      </c>
      <c r="AL39" s="21">
        <f t="shared" si="42"/>
        <v>4.559999999999981</v>
      </c>
      <c r="AM39" s="21">
        <f t="shared" si="44"/>
        <v>-441.52</v>
      </c>
      <c r="AN39" s="21">
        <f t="shared" si="45"/>
        <v>2.5800000000000196</v>
      </c>
      <c r="AO39" s="21">
        <f t="shared" si="55"/>
        <v>-440.2</v>
      </c>
      <c r="AP39" s="21">
        <f t="shared" si="56"/>
        <v>3.900000000000013</v>
      </c>
      <c r="AQ39" s="21">
        <f t="shared" si="57"/>
        <v>-443.37</v>
      </c>
      <c r="AR39" s="21">
        <f t="shared" si="58"/>
        <v>0.7299999999999969</v>
      </c>
      <c r="AS39" s="21">
        <f t="shared" si="59"/>
        <v>-425.05</v>
      </c>
      <c r="AT39" s="21">
        <f>AS39+$AF39-$AG39</f>
        <v>19.04999999999999</v>
      </c>
      <c r="AU39" s="21"/>
      <c r="AV39" s="21"/>
      <c r="AW39" s="21"/>
      <c r="AX39" s="21"/>
      <c r="AY39" s="21"/>
      <c r="AZ39" s="21"/>
      <c r="BA39" s="21"/>
      <c r="BB39" s="21"/>
      <c r="BC39" s="15"/>
      <c r="BD39" s="15" t="str">
        <f>TEXT(E39,"0000")&amp;"-"&amp;TEXT(E$74,"0000")&amp;" via "&amp;TEXT(D$74,"0000")</f>
        <v>RO_8-BP21 via BP1J</v>
      </c>
      <c r="BE39" s="16">
        <f t="shared" si="46"/>
        <v>2021.194520547945</v>
      </c>
      <c r="BF39" s="8">
        <v>197.1</v>
      </c>
      <c r="BG39" s="8">
        <v>140.8</v>
      </c>
      <c r="BH39" s="8"/>
      <c r="BI39" s="21">
        <f>AJ$74-AJ39</f>
        <v>57.13999999999999</v>
      </c>
      <c r="BJ39" s="21">
        <f t="shared" si="47"/>
        <v>0.8400000000000034</v>
      </c>
      <c r="BK39" s="21">
        <f>AL$74-AL39</f>
        <v>56.63000000000003</v>
      </c>
      <c r="BL39" s="21">
        <f t="shared" si="48"/>
        <v>0.3300000000000409</v>
      </c>
      <c r="BM39" s="21">
        <f>AN$74-AN39</f>
        <v>56.84499999999999</v>
      </c>
      <c r="BN39" s="21">
        <f t="shared" si="49"/>
        <v>0.5450000000000159</v>
      </c>
      <c r="BO39" s="21"/>
      <c r="BP39" s="21"/>
      <c r="BQ39" s="21">
        <f>AR$74-AR39</f>
        <v>58.080000000000005</v>
      </c>
      <c r="BR39" s="21">
        <f t="shared" si="60"/>
        <v>1.7800000000000296</v>
      </c>
      <c r="BS39" s="21">
        <f>AT$74-AT39</f>
        <v>49.52000000000003</v>
      </c>
      <c r="BT39" s="21">
        <f t="shared" si="61"/>
        <v>-6.779999999999944</v>
      </c>
      <c r="BU39" s="21"/>
      <c r="BV39" s="21"/>
      <c r="BW39" s="21"/>
      <c r="BX39" s="21"/>
      <c r="BY39" s="21"/>
      <c r="BZ39" s="21"/>
      <c r="CA39" s="21"/>
      <c r="CB39" s="21"/>
      <c r="CD39" t="str">
        <f>TEXT(E39,"0000")&amp;" wrt "&amp;TEXT(E$74,"0000")&amp;" via "&amp;TEXT(D$74,"0000")</f>
        <v>RO_8 wrt BP21 via BP1J</v>
      </c>
      <c r="CE39" s="1">
        <f t="shared" si="50"/>
        <v>2021.194520547945</v>
      </c>
      <c r="CF39" s="20">
        <f t="shared" si="51"/>
        <v>29.240000000000002</v>
      </c>
      <c r="CG39" s="20">
        <f t="shared" si="52"/>
        <v>27.63000000000004</v>
      </c>
      <c r="CH39" s="20">
        <f t="shared" si="53"/>
        <v>31.145000000000017</v>
      </c>
      <c r="CI39" s="20"/>
      <c r="CJ39" s="20">
        <f t="shared" si="62"/>
        <v>32.48000000000003</v>
      </c>
      <c r="CK39" s="20">
        <f t="shared" si="63"/>
        <v>24.120000000000054</v>
      </c>
      <c r="CL39" s="20"/>
      <c r="CM39" s="20"/>
      <c r="CN39" s="20"/>
      <c r="CO39" s="20"/>
      <c r="CP39" s="23" t="s">
        <v>82</v>
      </c>
      <c r="CQ39" s="20">
        <v>0</v>
      </c>
      <c r="CR39" s="20">
        <f t="shared" si="54"/>
        <v>208.42744999999994</v>
      </c>
      <c r="CS39" s="20"/>
      <c r="CT39" s="20"/>
      <c r="CU39" s="20"/>
      <c r="CV39" s="20"/>
    </row>
    <row r="40" spans="1:100" ht="15">
      <c r="A40" s="15"/>
      <c r="B40" s="10">
        <v>59281</v>
      </c>
      <c r="C40" s="10">
        <v>59287</v>
      </c>
      <c r="D40" s="10" t="s">
        <v>111</v>
      </c>
      <c r="E40" s="10" t="s">
        <v>87</v>
      </c>
      <c r="F40" s="10" t="s">
        <v>84</v>
      </c>
      <c r="G40" s="15" t="str">
        <f t="shared" si="65"/>
        <v>59281-59287</v>
      </c>
      <c r="H40" s="15" t="str">
        <f t="shared" si="66"/>
        <v>BP25-RO_8</v>
      </c>
      <c r="I40" s="18">
        <v>-345.47</v>
      </c>
      <c r="J40" s="16">
        <v>0.1</v>
      </c>
      <c r="K40" s="18">
        <v>-339.43</v>
      </c>
      <c r="L40" s="16">
        <v>0.1</v>
      </c>
      <c r="M40" s="18">
        <v>-346.55</v>
      </c>
      <c r="N40" s="16">
        <v>0.1</v>
      </c>
      <c r="O40" s="18">
        <v>-340.57</v>
      </c>
      <c r="P40" s="16">
        <v>0.1</v>
      </c>
      <c r="Q40" s="18">
        <v>-348.29</v>
      </c>
      <c r="R40" s="16"/>
      <c r="S40" s="18">
        <v>-333.81</v>
      </c>
      <c r="T40" s="16"/>
      <c r="U40" s="18">
        <v>-349</v>
      </c>
      <c r="V40" s="16">
        <v>2</v>
      </c>
      <c r="W40" s="18">
        <v>-346.97</v>
      </c>
      <c r="X40" s="16">
        <v>0.5</v>
      </c>
      <c r="Y40" s="18"/>
      <c r="Z40" s="16"/>
      <c r="AA40" s="18"/>
      <c r="AB40" s="16"/>
      <c r="AC40" s="15"/>
      <c r="AD40" s="15" t="str">
        <f t="shared" si="39"/>
        <v>BP25-RO_8</v>
      </c>
      <c r="AE40" s="15" t="str">
        <f t="shared" si="40"/>
        <v>59281-59287</v>
      </c>
      <c r="AF40" s="3">
        <v>330.92</v>
      </c>
      <c r="AG40" s="3">
        <v>20.4</v>
      </c>
      <c r="AH40" s="3"/>
      <c r="AI40" s="21">
        <f t="shared" si="41"/>
        <v>-345.47</v>
      </c>
      <c r="AJ40" s="21">
        <f t="shared" si="42"/>
        <v>-34.95000000000001</v>
      </c>
      <c r="AK40" s="21">
        <f t="shared" si="43"/>
        <v>-339.43</v>
      </c>
      <c r="AL40" s="21">
        <f t="shared" si="42"/>
        <v>-28.90999999999999</v>
      </c>
      <c r="AM40" s="21">
        <f t="shared" si="44"/>
        <v>-346.55</v>
      </c>
      <c r="AN40" s="21">
        <f t="shared" si="45"/>
        <v>-36.029999999999994</v>
      </c>
      <c r="AO40" s="21">
        <f t="shared" si="55"/>
        <v>-340.57</v>
      </c>
      <c r="AP40" s="21">
        <f t="shared" si="56"/>
        <v>-30.049999999999976</v>
      </c>
      <c r="AQ40" s="21">
        <f t="shared" si="57"/>
        <v>-348.29</v>
      </c>
      <c r="AR40" s="21">
        <f t="shared" si="58"/>
        <v>-37.77</v>
      </c>
      <c r="AS40" s="21">
        <f t="shared" si="59"/>
        <v>-333.81</v>
      </c>
      <c r="AT40" s="21">
        <f t="shared" si="64"/>
        <v>-23.289999999999985</v>
      </c>
      <c r="AU40" s="21"/>
      <c r="AV40" s="21"/>
      <c r="AW40" s="21"/>
      <c r="AX40" s="21"/>
      <c r="AY40" s="21"/>
      <c r="AZ40" s="21"/>
      <c r="BA40" s="21"/>
      <c r="BB40" s="21"/>
      <c r="BC40" s="15"/>
      <c r="BD40" s="15" t="str">
        <f>TEXT(E40,"0000")&amp;"-"&amp;TEXT(E$74,"0000")&amp;" via "&amp;TEXT(D$83,"0000")</f>
        <v>RO_8-BP21 via BP25</v>
      </c>
      <c r="BE40" s="16">
        <f t="shared" si="46"/>
        <v>2021.194520547945</v>
      </c>
      <c r="BF40" s="8">
        <v>197.1</v>
      </c>
      <c r="BG40" s="8">
        <v>140.8</v>
      </c>
      <c r="BH40" s="8"/>
      <c r="BI40" s="21">
        <f>AJ$83-AJ40</f>
        <v>57.045000000000016</v>
      </c>
      <c r="BJ40" s="21">
        <f t="shared" si="47"/>
        <v>0.745000000000033</v>
      </c>
      <c r="BK40" s="21">
        <f>AL$83-AL40</f>
        <v>56.459999999999994</v>
      </c>
      <c r="BL40" s="21">
        <f t="shared" si="48"/>
        <v>0.160000000000025</v>
      </c>
      <c r="BM40" s="21">
        <f>AN$83-AN40</f>
        <v>56.71499999999999</v>
      </c>
      <c r="BN40" s="21">
        <f t="shared" si="49"/>
        <v>0.41500000000002046</v>
      </c>
      <c r="BO40" s="21"/>
      <c r="BP40" s="21"/>
      <c r="BQ40" s="21">
        <f>AR$83-AR40</f>
        <v>58.06</v>
      </c>
      <c r="BR40" s="21">
        <f t="shared" si="60"/>
        <v>1.7600000000000193</v>
      </c>
      <c r="BS40" s="21">
        <f>AT$83-AT40</f>
        <v>49.66499999999998</v>
      </c>
      <c r="BT40" s="21">
        <f t="shared" si="61"/>
        <v>-6.634999999999991</v>
      </c>
      <c r="BU40" s="21"/>
      <c r="BV40" s="21"/>
      <c r="BW40" s="21"/>
      <c r="BX40" s="21"/>
      <c r="BY40" s="21"/>
      <c r="BZ40" s="21"/>
      <c r="CA40" s="21"/>
      <c r="CB40" s="21"/>
      <c r="CD40" t="str">
        <f>TEXT(E40,"0000")&amp;" wrt "&amp;TEXT(E$74,"0000")&amp;" via "&amp;TEXT(D$83,"0000")</f>
        <v>RO_8 wrt BP21 via BP25</v>
      </c>
      <c r="CE40" s="1">
        <f t="shared" si="50"/>
        <v>2021.194520547945</v>
      </c>
      <c r="CF40" s="20">
        <f t="shared" si="51"/>
        <v>29.14500000000003</v>
      </c>
      <c r="CG40" s="20">
        <f t="shared" si="52"/>
        <v>27.460000000000026</v>
      </c>
      <c r="CH40" s="20">
        <f t="shared" si="53"/>
        <v>31.015000000000022</v>
      </c>
      <c r="CI40" s="20"/>
      <c r="CJ40" s="20">
        <f t="shared" si="62"/>
        <v>32.46000000000002</v>
      </c>
      <c r="CK40" s="20">
        <f t="shared" si="63"/>
        <v>24.265000000000008</v>
      </c>
      <c r="CL40" s="20"/>
      <c r="CM40" s="20"/>
      <c r="CN40" s="20"/>
      <c r="CO40" s="20"/>
      <c r="CP40" s="23" t="s">
        <v>82</v>
      </c>
      <c r="CQ40" s="20">
        <v>0</v>
      </c>
      <c r="CR40" s="20">
        <f t="shared" si="54"/>
        <v>208.44832500000004</v>
      </c>
      <c r="CS40" s="20"/>
      <c r="CT40" s="20"/>
      <c r="CU40" s="20"/>
      <c r="CV40" s="20"/>
    </row>
    <row r="41" spans="1:100" ht="15">
      <c r="A41" s="15"/>
      <c r="B41" s="10">
        <v>59281</v>
      </c>
      <c r="C41" s="10">
        <v>59287</v>
      </c>
      <c r="D41" s="10" t="s">
        <v>65</v>
      </c>
      <c r="E41" s="10" t="s">
        <v>88</v>
      </c>
      <c r="F41" s="10" t="s">
        <v>84</v>
      </c>
      <c r="G41" s="15" t="str">
        <f t="shared" si="65"/>
        <v>59281-59287</v>
      </c>
      <c r="H41" s="15" t="str">
        <f t="shared" si="66"/>
        <v>BP1J-RO_9</v>
      </c>
      <c r="I41" s="18">
        <v>102.12</v>
      </c>
      <c r="J41" s="16">
        <v>0.1</v>
      </c>
      <c r="K41" s="18">
        <v>102.83</v>
      </c>
      <c r="L41" s="16">
        <v>0.1</v>
      </c>
      <c r="M41" s="18">
        <v>102.09</v>
      </c>
      <c r="N41" s="16">
        <v>0.1</v>
      </c>
      <c r="O41" s="18">
        <v>102.9</v>
      </c>
      <c r="P41" s="16">
        <v>0.1</v>
      </c>
      <c r="Q41" s="18">
        <v>102.11</v>
      </c>
      <c r="R41" s="16"/>
      <c r="S41" s="18">
        <v>103.26</v>
      </c>
      <c r="T41" s="16"/>
      <c r="U41" s="18">
        <v>102.75</v>
      </c>
      <c r="V41" s="16">
        <v>0.1</v>
      </c>
      <c r="W41" s="18">
        <v>104.89</v>
      </c>
      <c r="X41" s="16">
        <v>0.1</v>
      </c>
      <c r="Y41" s="18"/>
      <c r="Z41" s="16"/>
      <c r="AA41" s="18"/>
      <c r="AB41" s="16"/>
      <c r="AC41" s="15"/>
      <c r="AD41" s="15" t="str">
        <f t="shared" si="39"/>
        <v>BP1J-RO_9</v>
      </c>
      <c r="AE41" s="15" t="str">
        <f t="shared" si="40"/>
        <v>59281-59287</v>
      </c>
      <c r="AF41" s="3">
        <v>464.5</v>
      </c>
      <c r="AG41" s="3">
        <v>451.8</v>
      </c>
      <c r="AH41" s="3"/>
      <c r="AI41" s="21">
        <f t="shared" si="41"/>
        <v>102.12</v>
      </c>
      <c r="AJ41" s="21">
        <f t="shared" si="42"/>
        <v>114.82</v>
      </c>
      <c r="AK41" s="21">
        <f t="shared" si="43"/>
        <v>102.83</v>
      </c>
      <c r="AL41" s="21">
        <f t="shared" si="42"/>
        <v>115.53000000000003</v>
      </c>
      <c r="AM41" s="21">
        <f t="shared" si="44"/>
        <v>102.09</v>
      </c>
      <c r="AN41" s="21">
        <f t="shared" si="45"/>
        <v>114.79000000000002</v>
      </c>
      <c r="AO41" s="21">
        <f t="shared" si="55"/>
        <v>102.9</v>
      </c>
      <c r="AP41" s="21">
        <f t="shared" si="56"/>
        <v>115.59999999999997</v>
      </c>
      <c r="AQ41" s="21">
        <f t="shared" si="57"/>
        <v>102.11</v>
      </c>
      <c r="AR41" s="21">
        <f t="shared" si="58"/>
        <v>114.81</v>
      </c>
      <c r="AS41" s="21">
        <f t="shared" si="59"/>
        <v>103.26</v>
      </c>
      <c r="AT41" s="21">
        <f>AS41+$AF41-$AG41</f>
        <v>115.95999999999998</v>
      </c>
      <c r="AU41" s="21">
        <f>U41</f>
        <v>102.75</v>
      </c>
      <c r="AV41" s="21">
        <f>AU41+$AF41-$AG41</f>
        <v>115.44999999999999</v>
      </c>
      <c r="AW41" s="21">
        <f>W41</f>
        <v>104.89</v>
      </c>
      <c r="AX41" s="21">
        <f>AW41+$AF41-$AG41</f>
        <v>117.58999999999997</v>
      </c>
      <c r="AY41" s="21"/>
      <c r="AZ41" s="21"/>
      <c r="BA41" s="21"/>
      <c r="BB41" s="21"/>
      <c r="BC41" s="15"/>
      <c r="BD41" s="15" t="str">
        <f>TEXT(E41,"0000")&amp;"-"&amp;TEXT(E$74,"0000")&amp;" via "&amp;TEXT(D$74,"0000")</f>
        <v>RO_9-BP21 via BP1J</v>
      </c>
      <c r="BE41" s="16">
        <f t="shared" si="46"/>
        <v>2021.194520547945</v>
      </c>
      <c r="BF41" s="8">
        <v>59.7</v>
      </c>
      <c r="BG41" s="8">
        <v>140.8</v>
      </c>
      <c r="BH41" s="8"/>
      <c r="BI41" s="21">
        <f>AJ$74-AJ41</f>
        <v>-54.58999999999999</v>
      </c>
      <c r="BJ41" s="21">
        <f t="shared" si="47"/>
        <v>26.51000000000002</v>
      </c>
      <c r="BK41" s="21">
        <f>AL$74-AL41</f>
        <v>-54.34000000000002</v>
      </c>
      <c r="BL41" s="21">
        <f t="shared" si="48"/>
        <v>26.75999999999999</v>
      </c>
      <c r="BM41" s="21">
        <f>AN$74-AN41</f>
        <v>-55.36500000000001</v>
      </c>
      <c r="BN41" s="21">
        <f t="shared" si="49"/>
        <v>25.735</v>
      </c>
      <c r="BO41" s="21"/>
      <c r="BP41" s="21"/>
      <c r="BQ41" s="21">
        <f>AR$74-AR41</f>
        <v>-56</v>
      </c>
      <c r="BR41" s="21">
        <f t="shared" si="60"/>
        <v>25.10000000000001</v>
      </c>
      <c r="BS41" s="21">
        <f>AT$74-AT41</f>
        <v>-47.38999999999996</v>
      </c>
      <c r="BT41" s="21">
        <f t="shared" si="61"/>
        <v>33.71000000000005</v>
      </c>
      <c r="BU41" s="21">
        <f>AV$74-AV41</f>
        <v>-42.68499999999999</v>
      </c>
      <c r="BV41" s="21">
        <f>BU41-$BF41+$BG41</f>
        <v>38.41500000000002</v>
      </c>
      <c r="BW41" s="21">
        <f>AX$74-AX41</f>
        <v>-46.85999999999997</v>
      </c>
      <c r="BX41" s="21">
        <f>BW41-$BF41+$BG41</f>
        <v>34.24000000000004</v>
      </c>
      <c r="BY41" s="21"/>
      <c r="BZ41" s="21"/>
      <c r="CA41" s="21"/>
      <c r="CB41" s="21"/>
      <c r="CD41" t="str">
        <f>TEXT(E41,"0000")&amp;" wrt "&amp;TEXT(E$74,"0000")&amp;" via "&amp;TEXT(D$74,"0000")</f>
        <v>RO_9 wrt BP21 via BP1J</v>
      </c>
      <c r="CE41" s="1">
        <f t="shared" si="50"/>
        <v>2021.194520547945</v>
      </c>
      <c r="CF41" s="20">
        <f t="shared" si="51"/>
        <v>54.91000000000002</v>
      </c>
      <c r="CG41" s="20">
        <f t="shared" si="52"/>
        <v>54.05999999999999</v>
      </c>
      <c r="CH41" s="20">
        <f t="shared" si="53"/>
        <v>56.335</v>
      </c>
      <c r="CI41" s="20"/>
      <c r="CJ41" s="20">
        <f t="shared" si="62"/>
        <v>55.80000000000001</v>
      </c>
      <c r="CK41" s="20">
        <f t="shared" si="63"/>
        <v>64.61000000000004</v>
      </c>
      <c r="CL41" s="20">
        <f>BV41+CL$8+$CQ41</f>
        <v>66.11500000000002</v>
      </c>
      <c r="CM41" s="20">
        <f>BX41+CM$8+$CQ41</f>
        <v>62.84000000000004</v>
      </c>
      <c r="CN41" s="20"/>
      <c r="CO41" s="20"/>
      <c r="CP41" s="23" t="s">
        <v>56</v>
      </c>
      <c r="CQ41" s="20"/>
      <c r="CR41" s="20">
        <f t="shared" si="54"/>
        <v>-335.8767499999999</v>
      </c>
      <c r="CS41" s="20"/>
      <c r="CT41" s="20"/>
      <c r="CU41" s="20"/>
      <c r="CV41" s="20"/>
    </row>
    <row r="42" spans="1:100" ht="15">
      <c r="A42" s="15"/>
      <c r="B42" s="10">
        <v>59281</v>
      </c>
      <c r="C42" s="10">
        <v>59287</v>
      </c>
      <c r="D42" s="10" t="s">
        <v>111</v>
      </c>
      <c r="E42" s="10" t="s">
        <v>88</v>
      </c>
      <c r="F42" s="10" t="s">
        <v>84</v>
      </c>
      <c r="G42" s="15" t="str">
        <f t="shared" si="65"/>
        <v>59281-59287</v>
      </c>
      <c r="H42" s="15" t="str">
        <f t="shared" si="66"/>
        <v>BP25-RO_9</v>
      </c>
      <c r="I42" s="18">
        <v>197.61</v>
      </c>
      <c r="J42" s="16">
        <v>0.1</v>
      </c>
      <c r="K42" s="18">
        <v>202.92</v>
      </c>
      <c r="L42" s="16">
        <v>0.1</v>
      </c>
      <c r="M42" s="18">
        <v>197.06</v>
      </c>
      <c r="N42" s="16">
        <v>0.1</v>
      </c>
      <c r="O42" s="18">
        <v>202.52</v>
      </c>
      <c r="P42" s="16">
        <v>0.1</v>
      </c>
      <c r="Q42" s="18">
        <v>197.19</v>
      </c>
      <c r="R42" s="16"/>
      <c r="S42" s="18">
        <v>194.52</v>
      </c>
      <c r="T42" s="16"/>
      <c r="U42" s="18">
        <v>187.93</v>
      </c>
      <c r="V42" s="16">
        <v>3</v>
      </c>
      <c r="W42" s="18">
        <v>197.11</v>
      </c>
      <c r="X42" s="16">
        <v>0.5</v>
      </c>
      <c r="Y42" s="18">
        <v>198.44</v>
      </c>
      <c r="Z42" s="16">
        <v>0.2</v>
      </c>
      <c r="AA42" s="18">
        <v>202.45</v>
      </c>
      <c r="AB42" s="16">
        <v>0.2</v>
      </c>
      <c r="AC42" s="15"/>
      <c r="AD42" s="15" t="str">
        <f t="shared" si="39"/>
        <v>BP25-RO_9</v>
      </c>
      <c r="AE42" s="15" t="str">
        <f t="shared" si="40"/>
        <v>59281-59287</v>
      </c>
      <c r="AF42" s="3">
        <v>330.92</v>
      </c>
      <c r="AG42" s="3">
        <v>451.8</v>
      </c>
      <c r="AH42" s="3"/>
      <c r="AI42" s="21">
        <f t="shared" si="41"/>
        <v>197.61</v>
      </c>
      <c r="AJ42" s="21">
        <f t="shared" si="42"/>
        <v>76.72999999999996</v>
      </c>
      <c r="AK42" s="21">
        <f t="shared" si="43"/>
        <v>202.92</v>
      </c>
      <c r="AL42" s="21">
        <f t="shared" si="42"/>
        <v>82.04000000000002</v>
      </c>
      <c r="AM42" s="21">
        <f t="shared" si="44"/>
        <v>197.06</v>
      </c>
      <c r="AN42" s="21">
        <f t="shared" si="45"/>
        <v>76.18</v>
      </c>
      <c r="AO42" s="21">
        <f t="shared" si="55"/>
        <v>202.52</v>
      </c>
      <c r="AP42" s="21">
        <f t="shared" si="56"/>
        <v>81.64000000000004</v>
      </c>
      <c r="AQ42" s="21">
        <f t="shared" si="57"/>
        <v>197.19</v>
      </c>
      <c r="AR42" s="21">
        <f t="shared" si="58"/>
        <v>76.31</v>
      </c>
      <c r="AS42" s="21">
        <f t="shared" si="59"/>
        <v>194.52</v>
      </c>
      <c r="AT42" s="21">
        <f t="shared" si="64"/>
        <v>73.64000000000004</v>
      </c>
      <c r="AU42" s="21">
        <f>U42</f>
        <v>187.93</v>
      </c>
      <c r="AV42" s="21">
        <f>AU42+$AF42-$AG42</f>
        <v>67.05000000000001</v>
      </c>
      <c r="AW42" s="21">
        <f>W42</f>
        <v>197.11</v>
      </c>
      <c r="AX42" s="21">
        <f>AW42+$AF42-$AG42</f>
        <v>76.22999999999996</v>
      </c>
      <c r="AY42" s="21">
        <f>Y42</f>
        <v>198.44</v>
      </c>
      <c r="AZ42" s="21">
        <f>AY42+$AF42-$AG42</f>
        <v>77.56</v>
      </c>
      <c r="BA42" s="21">
        <f>AA42</f>
        <v>202.45</v>
      </c>
      <c r="BB42" s="21">
        <f>BA42+$AF42-$AG42</f>
        <v>81.57</v>
      </c>
      <c r="BC42" s="15"/>
      <c r="BD42" s="15" t="str">
        <f>TEXT(E42,"0000")&amp;"-"&amp;TEXT(E$74,"0000")&amp;" via "&amp;TEXT(D$83,"0000")</f>
        <v>RO_9-BP21 via BP25</v>
      </c>
      <c r="BE42" s="16">
        <f t="shared" si="46"/>
        <v>2021.194520547945</v>
      </c>
      <c r="BF42" s="8">
        <v>59.7</v>
      </c>
      <c r="BG42" s="8">
        <v>140.8</v>
      </c>
      <c r="BH42" s="8"/>
      <c r="BI42" s="21">
        <f>AJ$83-AJ42</f>
        <v>-54.63499999999996</v>
      </c>
      <c r="BJ42" s="21">
        <f t="shared" si="47"/>
        <v>26.465000000000046</v>
      </c>
      <c r="BK42" s="21">
        <f>AL$83-AL42</f>
        <v>-54.49000000000002</v>
      </c>
      <c r="BL42" s="21">
        <f t="shared" si="48"/>
        <v>26.609999999999985</v>
      </c>
      <c r="BM42" s="21">
        <f>AN$83-AN42</f>
        <v>-55.495000000000005</v>
      </c>
      <c r="BN42" s="21">
        <f t="shared" si="49"/>
        <v>25.605000000000004</v>
      </c>
      <c r="BO42" s="21"/>
      <c r="BP42" s="21"/>
      <c r="BQ42" s="21">
        <f>AR$83-AR42</f>
        <v>-56.02</v>
      </c>
      <c r="BR42" s="21">
        <f t="shared" si="60"/>
        <v>25.080000000000013</v>
      </c>
      <c r="BS42" s="21">
        <f>AT$83-AT42</f>
        <v>-47.26500000000004</v>
      </c>
      <c r="BT42" s="21">
        <f t="shared" si="61"/>
        <v>33.834999999999965</v>
      </c>
      <c r="BU42" s="21">
        <f>AV$83-AV42</f>
        <v>-43.01000000000002</v>
      </c>
      <c r="BV42" s="21">
        <f>BU42-$BF42+$BG42</f>
        <v>38.08999999999999</v>
      </c>
      <c r="BW42" s="21">
        <f>AX$83-AX42</f>
        <v>-46.689999999999955</v>
      </c>
      <c r="BX42" s="21">
        <f>BW42-$BF42+$BG42</f>
        <v>34.41000000000005</v>
      </c>
      <c r="BY42" s="21">
        <f>AZ$83-AZ42</f>
        <v>-48.775000000000006</v>
      </c>
      <c r="BZ42" s="21">
        <f>BY42-$BF42+$BG42</f>
        <v>32.325</v>
      </c>
      <c r="CA42" s="21">
        <f>BB$83-BB42</f>
        <v>-52.329999999999984</v>
      </c>
      <c r="CB42" s="21">
        <f>CA42-$BF42+$BG42</f>
        <v>28.770000000000024</v>
      </c>
      <c r="CD42" t="str">
        <f>TEXT(E42,"0000")&amp;" wrt "&amp;TEXT(E$74,"0000")&amp;" via "&amp;TEXT(D$83,"0000")</f>
        <v>RO_9 wrt BP21 via BP25</v>
      </c>
      <c r="CE42" s="1">
        <f t="shared" si="50"/>
        <v>2021.194520547945</v>
      </c>
      <c r="CF42" s="20">
        <f t="shared" si="51"/>
        <v>54.865000000000045</v>
      </c>
      <c r="CG42" s="20">
        <f t="shared" si="52"/>
        <v>53.90999999999998</v>
      </c>
      <c r="CH42" s="20">
        <f t="shared" si="53"/>
        <v>56.205000000000005</v>
      </c>
      <c r="CI42" s="20"/>
      <c r="CJ42" s="20">
        <f t="shared" si="62"/>
        <v>55.780000000000015</v>
      </c>
      <c r="CK42" s="20">
        <f t="shared" si="63"/>
        <v>64.73499999999996</v>
      </c>
      <c r="CL42" s="20">
        <f>BV42+CL$8+$CQ42</f>
        <v>65.78999999999999</v>
      </c>
      <c r="CM42" s="20">
        <f>BX42+CM$8+$CQ42</f>
        <v>63.010000000000055</v>
      </c>
      <c r="CN42" s="20">
        <f>BZ42+CN$8+$CQ42</f>
        <v>56.725</v>
      </c>
      <c r="CO42" s="20">
        <f>CB42+CO$8+$CQ42</f>
        <v>54.270000000000024</v>
      </c>
      <c r="CP42" s="23" t="s">
        <v>56</v>
      </c>
      <c r="CQ42" s="20"/>
      <c r="CR42" s="20">
        <f t="shared" si="54"/>
        <v>-335.7595249999998</v>
      </c>
      <c r="CS42" s="20"/>
      <c r="CT42" s="20"/>
      <c r="CU42" s="20"/>
      <c r="CV42" s="20"/>
    </row>
    <row r="43" spans="1:100" ht="15">
      <c r="A43" s="15"/>
      <c r="B43" s="10">
        <v>59281</v>
      </c>
      <c r="C43" s="10">
        <v>59287</v>
      </c>
      <c r="D43" s="10" t="s">
        <v>65</v>
      </c>
      <c r="E43" s="10" t="s">
        <v>106</v>
      </c>
      <c r="F43" s="10" t="s">
        <v>84</v>
      </c>
      <c r="G43" s="15" t="str">
        <f t="shared" si="65"/>
        <v>59281-59287</v>
      </c>
      <c r="H43" s="15" t="str">
        <f t="shared" si="66"/>
        <v>BP1J-RO10</v>
      </c>
      <c r="I43" s="18">
        <v>-457.2</v>
      </c>
      <c r="J43" s="16">
        <v>0.1</v>
      </c>
      <c r="K43" s="18">
        <v>-454.91</v>
      </c>
      <c r="L43" s="16">
        <v>0.1</v>
      </c>
      <c r="M43" s="18">
        <v>-457.59</v>
      </c>
      <c r="N43" s="16">
        <v>0.1</v>
      </c>
      <c r="O43" s="18">
        <v>-455.97</v>
      </c>
      <c r="P43" s="16"/>
      <c r="Q43" s="18">
        <v>-458.17</v>
      </c>
      <c r="R43" s="16"/>
      <c r="S43" s="18">
        <v>-447.77</v>
      </c>
      <c r="T43" s="16"/>
      <c r="U43" s="18">
        <v>-444.63</v>
      </c>
      <c r="V43" s="16">
        <v>3</v>
      </c>
      <c r="W43" s="18">
        <v>-447.26</v>
      </c>
      <c r="X43" s="16">
        <v>2</v>
      </c>
      <c r="Y43" s="18"/>
      <c r="Z43" s="16"/>
      <c r="AA43" s="18"/>
      <c r="AB43" s="16"/>
      <c r="AC43" s="15"/>
      <c r="AD43" s="15" t="str">
        <f t="shared" si="39"/>
        <v>BP1J-RO10</v>
      </c>
      <c r="AE43" s="15" t="str">
        <f t="shared" si="40"/>
        <v>59281-59287</v>
      </c>
      <c r="AF43" s="3">
        <v>464.5</v>
      </c>
      <c r="AG43" s="3">
        <v>5.1</v>
      </c>
      <c r="AH43" s="3"/>
      <c r="AI43" s="21">
        <f t="shared" si="41"/>
        <v>-457.2</v>
      </c>
      <c r="AJ43" s="21">
        <f t="shared" si="42"/>
        <v>2.2000000000000117</v>
      </c>
      <c r="AK43" s="21">
        <f t="shared" si="43"/>
        <v>-454.91</v>
      </c>
      <c r="AL43" s="21">
        <f t="shared" si="42"/>
        <v>4.489999999999975</v>
      </c>
      <c r="AM43" s="21">
        <f t="shared" si="44"/>
        <v>-457.59</v>
      </c>
      <c r="AN43" s="21">
        <f t="shared" si="45"/>
        <v>1.8100000000000254</v>
      </c>
      <c r="AO43" s="21">
        <f t="shared" si="55"/>
        <v>-455.97</v>
      </c>
      <c r="AP43" s="21">
        <f>AO43+$AF43-$AG43</f>
        <v>3.429999999999973</v>
      </c>
      <c r="AQ43" s="21">
        <f t="shared" si="57"/>
        <v>-458.17</v>
      </c>
      <c r="AR43" s="21">
        <f t="shared" si="58"/>
        <v>1.2299999999999844</v>
      </c>
      <c r="AS43" s="21">
        <f t="shared" si="59"/>
        <v>-447.77</v>
      </c>
      <c r="AT43" s="21">
        <f>AS43+$AF43-$AG43</f>
        <v>11.630000000000019</v>
      </c>
      <c r="AU43" s="21">
        <f>U43</f>
        <v>-444.63</v>
      </c>
      <c r="AV43" s="21">
        <f>AU43+$AF43-$AG43</f>
        <v>14.770000000000005</v>
      </c>
      <c r="AW43" s="21">
        <f>W43</f>
        <v>-447.26</v>
      </c>
      <c r="AX43" s="21">
        <f>AW43+$AF43-$AG43</f>
        <v>12.14000000000001</v>
      </c>
      <c r="AY43" s="21"/>
      <c r="AZ43" s="21"/>
      <c r="BA43" s="21"/>
      <c r="BB43" s="21"/>
      <c r="BC43" s="15"/>
      <c r="BD43" s="15" t="str">
        <f>TEXT(E43,"0000")&amp;"-"&amp;TEXT(E$74,"0000")&amp;" via "&amp;TEXT(D$74,"0000")</f>
        <v>RO10-BP21 via BP1J</v>
      </c>
      <c r="BE43" s="16">
        <f t="shared" si="46"/>
        <v>2021.194520547945</v>
      </c>
      <c r="BF43" s="8">
        <v>199</v>
      </c>
      <c r="BG43" s="8">
        <v>140.8</v>
      </c>
      <c r="BH43" s="8"/>
      <c r="BI43" s="21">
        <f>AJ$74-AJ43</f>
        <v>58.029999999999994</v>
      </c>
      <c r="BJ43" s="21">
        <f t="shared" si="47"/>
        <v>-0.1699999999999875</v>
      </c>
      <c r="BK43" s="21">
        <f>AL$74-AL43</f>
        <v>56.70000000000004</v>
      </c>
      <c r="BL43" s="21">
        <f t="shared" si="48"/>
        <v>-1.4999999999999432</v>
      </c>
      <c r="BM43" s="21">
        <f>AN$74-AN43</f>
        <v>57.61499999999999</v>
      </c>
      <c r="BN43" s="21">
        <f t="shared" si="49"/>
        <v>-0.585000000000008</v>
      </c>
      <c r="BO43" s="21"/>
      <c r="BP43" s="21"/>
      <c r="BQ43" s="21">
        <f>AR$74-AR43</f>
        <v>57.58000000000002</v>
      </c>
      <c r="BR43" s="21">
        <f t="shared" si="60"/>
        <v>-0.6199999999999761</v>
      </c>
      <c r="BS43" s="21">
        <f>AT$74-AT43</f>
        <v>56.940000000000005</v>
      </c>
      <c r="BT43" s="21">
        <f t="shared" si="61"/>
        <v>-1.259999999999991</v>
      </c>
      <c r="BU43" s="21">
        <f>AV$74-AV43</f>
        <v>57.995</v>
      </c>
      <c r="BV43" s="21">
        <f>BU43-$BF43+$BG43</f>
        <v>-0.20499999999998408</v>
      </c>
      <c r="BW43" s="21">
        <f>AX$74-AX43</f>
        <v>58.589999999999996</v>
      </c>
      <c r="BX43" s="21">
        <f>BW43-$BF43+$BG43</f>
        <v>0.3900000000000148</v>
      </c>
      <c r="BY43" s="21"/>
      <c r="BZ43" s="21"/>
      <c r="CA43" s="21"/>
      <c r="CB43" s="21"/>
      <c r="CD43" t="str">
        <f>TEXT(E43,"0000")&amp;" wrt "&amp;TEXT(E$74,"0000")&amp;" via "&amp;TEXT(D$74,"0000")</f>
        <v>RO10 wrt BP21 via BP1J</v>
      </c>
      <c r="CE43" s="1">
        <f t="shared" si="50"/>
        <v>2021.194520547945</v>
      </c>
      <c r="CF43" s="20">
        <f t="shared" si="51"/>
        <v>28.23000000000001</v>
      </c>
      <c r="CG43" s="20">
        <f t="shared" si="52"/>
        <v>25.800000000000058</v>
      </c>
      <c r="CH43" s="20">
        <f t="shared" si="53"/>
        <v>30.014999999999993</v>
      </c>
      <c r="CI43" s="20"/>
      <c r="CJ43" s="20">
        <f t="shared" si="62"/>
        <v>30.080000000000023</v>
      </c>
      <c r="CK43" s="20">
        <f t="shared" si="63"/>
        <v>29.640000000000008</v>
      </c>
      <c r="CL43" s="20">
        <f>BV43+CL$8+$CQ43</f>
        <v>27.495000000000015</v>
      </c>
      <c r="CM43" s="20">
        <f>BX43+CM$8+$CQ43</f>
        <v>28.990000000000016</v>
      </c>
      <c r="CN43" s="20"/>
      <c r="CO43" s="20"/>
      <c r="CP43" s="23" t="s">
        <v>107</v>
      </c>
      <c r="CQ43" s="20"/>
      <c r="CR43" s="20">
        <f t="shared" si="54"/>
        <v>225.88434999999996</v>
      </c>
      <c r="CS43" s="20"/>
      <c r="CT43" s="20"/>
      <c r="CU43" s="20"/>
      <c r="CV43" s="20"/>
    </row>
    <row r="44" spans="1:100" ht="15">
      <c r="A44" s="15"/>
      <c r="B44" s="10">
        <v>59281</v>
      </c>
      <c r="C44" s="10">
        <v>59287</v>
      </c>
      <c r="D44" s="10" t="s">
        <v>111</v>
      </c>
      <c r="E44" s="10" t="s">
        <v>106</v>
      </c>
      <c r="F44" s="10" t="s">
        <v>84</v>
      </c>
      <c r="G44" s="15" t="str">
        <f t="shared" si="65"/>
        <v>59281-59287</v>
      </c>
      <c r="H44" s="15" t="str">
        <f t="shared" si="66"/>
        <v>BP25-RO10</v>
      </c>
      <c r="I44" s="18">
        <v>-361.73</v>
      </c>
      <c r="J44" s="16">
        <v>0.1</v>
      </c>
      <c r="K44" s="18">
        <v>-354.83</v>
      </c>
      <c r="L44" s="16">
        <v>0.1</v>
      </c>
      <c r="M44" s="18">
        <v>-362.58</v>
      </c>
      <c r="N44" s="16">
        <v>0.1</v>
      </c>
      <c r="O44" s="18">
        <v>-356.39</v>
      </c>
      <c r="P44" s="16"/>
      <c r="Q44" s="18">
        <v>-363.11</v>
      </c>
      <c r="R44" s="16"/>
      <c r="S44" s="18">
        <v>-356.52</v>
      </c>
      <c r="T44" s="16"/>
      <c r="U44" s="18">
        <v>-359.82</v>
      </c>
      <c r="V44" s="16">
        <v>2</v>
      </c>
      <c r="W44" s="18">
        <v>-354.79</v>
      </c>
      <c r="X44" s="16">
        <v>0.5</v>
      </c>
      <c r="Y44" s="18">
        <v>-352.65</v>
      </c>
      <c r="Z44" s="16">
        <v>0.2</v>
      </c>
      <c r="AA44" s="18">
        <v>-355.69</v>
      </c>
      <c r="AB44" s="16">
        <v>0.2</v>
      </c>
      <c r="AC44" s="15"/>
      <c r="AD44" s="15" t="str">
        <f t="shared" si="39"/>
        <v>BP25-RO10</v>
      </c>
      <c r="AE44" s="15" t="str">
        <f t="shared" si="40"/>
        <v>59281-59287</v>
      </c>
      <c r="AF44" s="3">
        <v>330.92</v>
      </c>
      <c r="AG44" s="3">
        <v>5.1</v>
      </c>
      <c r="AH44" s="3"/>
      <c r="AI44" s="21">
        <f t="shared" si="41"/>
        <v>-361.73</v>
      </c>
      <c r="AJ44" s="21">
        <f t="shared" si="42"/>
        <v>-35.910000000000004</v>
      </c>
      <c r="AK44" s="21">
        <f t="shared" si="43"/>
        <v>-354.83</v>
      </c>
      <c r="AL44" s="21">
        <f t="shared" si="42"/>
        <v>-29.00999999999997</v>
      </c>
      <c r="AM44" s="21">
        <f t="shared" si="44"/>
        <v>-362.58</v>
      </c>
      <c r="AN44" s="21">
        <f t="shared" si="45"/>
        <v>-36.75999999999997</v>
      </c>
      <c r="AO44" s="21">
        <f t="shared" si="55"/>
        <v>-356.39</v>
      </c>
      <c r="AP44" s="21">
        <f>AO44+$AF44-$AG44</f>
        <v>-30.569999999999972</v>
      </c>
      <c r="AQ44" s="21">
        <f t="shared" si="57"/>
        <v>-363.11</v>
      </c>
      <c r="AR44" s="21">
        <f t="shared" si="58"/>
        <v>-37.29</v>
      </c>
      <c r="AS44" s="21">
        <f t="shared" si="59"/>
        <v>-356.52</v>
      </c>
      <c r="AT44" s="21">
        <f t="shared" si="64"/>
        <v>-30.699999999999967</v>
      </c>
      <c r="AU44" s="21">
        <f>U44</f>
        <v>-359.82</v>
      </c>
      <c r="AV44" s="21">
        <f>AU44+$AF44-$AG44</f>
        <v>-33.99999999999998</v>
      </c>
      <c r="AW44" s="21">
        <f>W44</f>
        <v>-354.79</v>
      </c>
      <c r="AX44" s="21">
        <f>AW44+$AF44-$AG44</f>
        <v>-28.970000000000006</v>
      </c>
      <c r="AY44" s="21">
        <f>Y44</f>
        <v>-352.65</v>
      </c>
      <c r="AZ44" s="21">
        <f>AY44+$AF44-$AG44</f>
        <v>-26.829999999999963</v>
      </c>
      <c r="BA44" s="21">
        <f>AA44</f>
        <v>-355.69</v>
      </c>
      <c r="BB44" s="21">
        <f>BA44+$AF44-$AG44</f>
        <v>-29.869999999999983</v>
      </c>
      <c r="BC44" s="15"/>
      <c r="BD44" s="15" t="str">
        <f>TEXT(E44,"0000")&amp;"-"&amp;TEXT(E$74,"0000")&amp;" via "&amp;TEXT(D$83,"0000")</f>
        <v>RO10-BP21 via BP25</v>
      </c>
      <c r="BE44" s="16">
        <f t="shared" si="46"/>
        <v>2021.194520547945</v>
      </c>
      <c r="BF44" s="8">
        <v>199</v>
      </c>
      <c r="BG44" s="8">
        <v>140.8</v>
      </c>
      <c r="BH44" s="8"/>
      <c r="BI44" s="21">
        <f>AJ$83-AJ44</f>
        <v>58.00500000000001</v>
      </c>
      <c r="BJ44" s="21">
        <f t="shared" si="47"/>
        <v>-0.19499999999999318</v>
      </c>
      <c r="BK44" s="21">
        <f>AL$83-AL44</f>
        <v>56.559999999999974</v>
      </c>
      <c r="BL44" s="21">
        <f t="shared" si="48"/>
        <v>-1.6400000000000148</v>
      </c>
      <c r="BM44" s="21">
        <f>AN$83-AN44</f>
        <v>57.444999999999965</v>
      </c>
      <c r="BN44" s="21">
        <f t="shared" si="49"/>
        <v>-0.7550000000000239</v>
      </c>
      <c r="BO44" s="21"/>
      <c r="BP44" s="21"/>
      <c r="BQ44" s="21">
        <f>AR$83-AR44</f>
        <v>57.58</v>
      </c>
      <c r="BR44" s="21">
        <f t="shared" si="60"/>
        <v>-0.6200000000000045</v>
      </c>
      <c r="BS44" s="21">
        <f>AT$83-AT44</f>
        <v>57.07499999999996</v>
      </c>
      <c r="BT44" s="21">
        <f t="shared" si="61"/>
        <v>-1.1250000000000284</v>
      </c>
      <c r="BU44" s="21">
        <f>AV$83-AV44</f>
        <v>58.03999999999998</v>
      </c>
      <c r="BV44" s="21">
        <f>BU44-$BF44+$BG44</f>
        <v>-0.160000000000025</v>
      </c>
      <c r="BW44" s="21">
        <f>AX$83-AX44</f>
        <v>58.510000000000005</v>
      </c>
      <c r="BX44" s="21">
        <f>BW44-$BF44+$BG44</f>
        <v>0.3100000000000023</v>
      </c>
      <c r="BY44" s="21">
        <f>AZ$83-AZ44</f>
        <v>55.61499999999997</v>
      </c>
      <c r="BZ44" s="21">
        <f>BY44-$BF44+$BG44</f>
        <v>-2.5850000000000364</v>
      </c>
      <c r="CA44" s="21">
        <f>BB$83-BB44</f>
        <v>59.10999999999999</v>
      </c>
      <c r="CB44" s="21">
        <f>CA44-$BF44+$BG44</f>
        <v>0.9099999999999966</v>
      </c>
      <c r="CD44" t="str">
        <f>TEXT(E44,"0000")&amp;" wrt "&amp;TEXT(E$74,"0000")&amp;" via "&amp;TEXT(D$83,"0000")</f>
        <v>RO10 wrt BP21 via BP25</v>
      </c>
      <c r="CE44" s="1">
        <f t="shared" si="50"/>
        <v>2021.194520547945</v>
      </c>
      <c r="CF44" s="20">
        <f t="shared" si="51"/>
        <v>28.205000000000005</v>
      </c>
      <c r="CG44" s="20">
        <f t="shared" si="52"/>
        <v>25.659999999999986</v>
      </c>
      <c r="CH44" s="20">
        <f t="shared" si="53"/>
        <v>29.844999999999978</v>
      </c>
      <c r="CI44" s="20"/>
      <c r="CJ44" s="20">
        <f t="shared" si="62"/>
        <v>30.079999999999995</v>
      </c>
      <c r="CK44" s="20">
        <f t="shared" si="63"/>
        <v>29.77499999999997</v>
      </c>
      <c r="CL44" s="20">
        <f>BV44+CL$8+$CQ44</f>
        <v>27.539999999999974</v>
      </c>
      <c r="CM44" s="20">
        <f>BX44+CM$8+$CQ44</f>
        <v>28.910000000000004</v>
      </c>
      <c r="CN44" s="20">
        <f>BZ44+CN$8+$CQ44</f>
        <v>21.814999999999962</v>
      </c>
      <c r="CO44" s="20">
        <f>CB44+CO$8+$CQ44</f>
        <v>26.409999999999997</v>
      </c>
      <c r="CP44" s="23" t="s">
        <v>107</v>
      </c>
      <c r="CQ44" s="20"/>
      <c r="CR44" s="20">
        <f t="shared" si="54"/>
        <v>226.03702500000003</v>
      </c>
      <c r="CS44" s="20"/>
      <c r="CT44" s="20"/>
      <c r="CU44" s="20"/>
      <c r="CV44" s="20"/>
    </row>
    <row r="45" spans="1:100" ht="15">
      <c r="A45" s="15" t="s">
        <v>108</v>
      </c>
      <c r="B45" s="10"/>
      <c r="C45" s="10"/>
      <c r="D45" s="10"/>
      <c r="E45" s="10"/>
      <c r="F45" s="10"/>
      <c r="G45" s="15"/>
      <c r="H45" s="15"/>
      <c r="I45" s="18"/>
      <c r="J45" s="16"/>
      <c r="K45" s="18"/>
      <c r="L45" s="16"/>
      <c r="M45" s="18"/>
      <c r="N45" s="16"/>
      <c r="O45" s="18"/>
      <c r="P45" s="16"/>
      <c r="Q45" s="18"/>
      <c r="R45" s="16"/>
      <c r="S45" s="18"/>
      <c r="T45" s="16"/>
      <c r="U45" s="18"/>
      <c r="V45" s="16"/>
      <c r="W45" s="18"/>
      <c r="X45" s="16"/>
      <c r="Y45" s="18"/>
      <c r="Z45" s="16"/>
      <c r="AA45" s="18"/>
      <c r="AB45" s="16"/>
      <c r="AC45" s="15"/>
      <c r="AD45" s="15"/>
      <c r="AE45" s="15"/>
      <c r="AF45" s="3"/>
      <c r="AG45" s="3"/>
      <c r="AH45" s="3"/>
      <c r="AI45" s="21"/>
      <c r="AJ45" s="21"/>
      <c r="AK45" s="21"/>
      <c r="AL45" s="21"/>
      <c r="AM45" s="21"/>
      <c r="AN45" s="21"/>
      <c r="AO45" s="21"/>
      <c r="AP45" s="21"/>
      <c r="AQ45" s="21"/>
      <c r="AR45" s="21"/>
      <c r="AS45" s="21"/>
      <c r="AT45" s="21"/>
      <c r="AU45" s="21"/>
      <c r="AV45" s="21"/>
      <c r="AW45" s="21"/>
      <c r="AX45" s="21"/>
      <c r="AY45" s="21"/>
      <c r="AZ45" s="21"/>
      <c r="BA45" s="21"/>
      <c r="BB45" s="21"/>
      <c r="BC45" s="15"/>
      <c r="BD45" s="15" t="s">
        <v>89</v>
      </c>
      <c r="BE45" s="16"/>
      <c r="BF45" s="8"/>
      <c r="BG45" s="8"/>
      <c r="BH45" s="8"/>
      <c r="BI45" s="21"/>
      <c r="BJ45" s="21"/>
      <c r="BK45" s="21"/>
      <c r="BL45" s="21"/>
      <c r="BM45" s="21"/>
      <c r="BN45" s="21"/>
      <c r="BO45" s="21"/>
      <c r="BP45" s="21"/>
      <c r="BQ45" s="21"/>
      <c r="BR45" s="21"/>
      <c r="BS45" s="21"/>
      <c r="BT45" s="21"/>
      <c r="BU45" s="21"/>
      <c r="BV45" s="21"/>
      <c r="BW45" s="21"/>
      <c r="BX45" s="21"/>
      <c r="BY45" s="21"/>
      <c r="BZ45" s="21"/>
      <c r="CA45" s="21"/>
      <c r="CB45" s="21"/>
      <c r="CE45" s="1"/>
      <c r="CF45" s="20"/>
      <c r="CG45" s="20"/>
      <c r="CH45" s="20"/>
      <c r="CI45" s="20"/>
      <c r="CJ45" s="20"/>
      <c r="CK45" s="20"/>
      <c r="CL45" s="20"/>
      <c r="CM45" s="20"/>
      <c r="CN45" s="20"/>
      <c r="CO45" s="20"/>
      <c r="CP45" s="23"/>
      <c r="CQ45" s="20"/>
      <c r="CR45" s="20"/>
      <c r="CS45" s="20"/>
      <c r="CT45" s="20"/>
      <c r="CU45" s="20"/>
      <c r="CV45" s="20"/>
    </row>
    <row r="46" spans="1:96" ht="15">
      <c r="A46" s="15"/>
      <c r="B46" s="10"/>
      <c r="C46" s="10"/>
      <c r="D46" s="10"/>
      <c r="E46" s="10"/>
      <c r="F46" s="10"/>
      <c r="G46" s="15"/>
      <c r="H46" s="15"/>
      <c r="I46" s="18"/>
      <c r="J46" s="16"/>
      <c r="K46" s="18"/>
      <c r="L46" s="16"/>
      <c r="M46" s="18"/>
      <c r="N46" s="16"/>
      <c r="O46" s="18"/>
      <c r="P46" s="16"/>
      <c r="Q46" s="18"/>
      <c r="R46" s="16"/>
      <c r="S46" s="18"/>
      <c r="T46" s="16"/>
      <c r="U46" s="18"/>
      <c r="V46" s="16"/>
      <c r="W46" s="18"/>
      <c r="X46" s="16"/>
      <c r="Y46" s="18"/>
      <c r="Z46" s="16"/>
      <c r="AA46" s="18"/>
      <c r="AB46" s="16"/>
      <c r="AC46" s="15"/>
      <c r="AD46" s="15"/>
      <c r="AE46" s="15"/>
      <c r="AF46" s="3"/>
      <c r="AG46" s="3"/>
      <c r="AH46" s="3"/>
      <c r="AI46" s="21"/>
      <c r="AJ46" s="21"/>
      <c r="AK46" s="21"/>
      <c r="AL46" s="21"/>
      <c r="AM46" s="21"/>
      <c r="AN46" s="21"/>
      <c r="AO46" s="21"/>
      <c r="AP46" s="21"/>
      <c r="AQ46" s="21"/>
      <c r="AR46" s="21"/>
      <c r="AS46" s="21"/>
      <c r="AT46" s="21"/>
      <c r="AU46" s="21"/>
      <c r="AV46" s="21"/>
      <c r="AW46" s="21"/>
      <c r="AX46" s="21"/>
      <c r="AY46" s="21"/>
      <c r="AZ46" s="21"/>
      <c r="BA46" s="21"/>
      <c r="BB46" s="21"/>
      <c r="BC46" s="15"/>
      <c r="BD46" s="15"/>
      <c r="BE46" s="16"/>
      <c r="BF46" s="8"/>
      <c r="BG46" s="8"/>
      <c r="BH46" s="8"/>
      <c r="BI46" s="21"/>
      <c r="BJ46" s="21"/>
      <c r="BK46" s="21"/>
      <c r="BL46" s="21"/>
      <c r="BM46" s="21"/>
      <c r="BN46" s="21"/>
      <c r="BO46" s="21"/>
      <c r="BP46" s="21"/>
      <c r="BQ46" s="21"/>
      <c r="BR46" s="21"/>
      <c r="BS46" s="21"/>
      <c r="BT46" s="21"/>
      <c r="BU46" s="21"/>
      <c r="BV46" s="21"/>
      <c r="BW46" s="21"/>
      <c r="BX46" s="21"/>
      <c r="BY46" s="21"/>
      <c r="BZ46" s="21"/>
      <c r="CA46" s="21"/>
      <c r="CB46" s="21"/>
      <c r="CE46" s="1"/>
      <c r="CF46" s="20"/>
      <c r="CG46" s="20"/>
      <c r="CH46" s="20"/>
      <c r="CI46" s="20"/>
      <c r="CJ46" s="20"/>
      <c r="CK46" s="20"/>
      <c r="CL46" s="20"/>
      <c r="CM46" s="20"/>
      <c r="CN46" s="20"/>
      <c r="CO46" s="20"/>
      <c r="CP46" s="23"/>
      <c r="CQ46" s="20"/>
      <c r="CR46" s="20"/>
    </row>
    <row r="47" spans="1:96" ht="15">
      <c r="A47" s="15"/>
      <c r="B47" s="10"/>
      <c r="C47" s="10"/>
      <c r="D47" s="10"/>
      <c r="E47" s="10"/>
      <c r="F47" s="10"/>
      <c r="G47" s="15"/>
      <c r="H47" s="15"/>
      <c r="I47" s="18"/>
      <c r="J47" s="16"/>
      <c r="K47" s="18"/>
      <c r="L47" s="16"/>
      <c r="M47" s="18"/>
      <c r="N47" s="16"/>
      <c r="O47" s="18"/>
      <c r="P47" s="16"/>
      <c r="Q47" s="18"/>
      <c r="R47" s="16"/>
      <c r="S47" s="18"/>
      <c r="T47" s="16"/>
      <c r="U47" s="18"/>
      <c r="V47" s="16"/>
      <c r="W47" s="18"/>
      <c r="X47" s="16"/>
      <c r="Y47" s="18"/>
      <c r="Z47" s="16"/>
      <c r="AA47" s="18"/>
      <c r="AB47" s="16"/>
      <c r="AC47" s="15"/>
      <c r="AD47" s="15"/>
      <c r="AE47" s="15"/>
      <c r="AF47" s="3"/>
      <c r="AG47" s="3"/>
      <c r="AH47" s="3"/>
      <c r="AI47" s="21"/>
      <c r="AJ47" s="21"/>
      <c r="AK47" s="21"/>
      <c r="AL47" s="21"/>
      <c r="AM47" s="21"/>
      <c r="AN47" s="21"/>
      <c r="AO47" s="21"/>
      <c r="AP47" s="21"/>
      <c r="AQ47" s="21"/>
      <c r="AR47" s="21"/>
      <c r="AS47" s="21"/>
      <c r="AT47" s="21"/>
      <c r="AU47" s="21"/>
      <c r="AV47" s="21"/>
      <c r="AW47" s="21"/>
      <c r="AX47" s="21"/>
      <c r="AY47" s="21"/>
      <c r="AZ47" s="21"/>
      <c r="BA47" s="21"/>
      <c r="BB47" s="21"/>
      <c r="BC47" s="15"/>
      <c r="BD47" s="15"/>
      <c r="BE47" s="16"/>
      <c r="BF47" s="8"/>
      <c r="BG47" s="8"/>
      <c r="BH47" s="8"/>
      <c r="BI47" s="21"/>
      <c r="BJ47" s="21"/>
      <c r="BK47" s="21"/>
      <c r="BL47" s="21"/>
      <c r="BM47" s="21"/>
      <c r="BN47" s="21"/>
      <c r="BO47" s="21"/>
      <c r="BP47" s="21"/>
      <c r="BQ47" s="21"/>
      <c r="BR47" s="21"/>
      <c r="BS47" s="21"/>
      <c r="BT47" s="21"/>
      <c r="BU47" s="21"/>
      <c r="BV47" s="21"/>
      <c r="BW47" s="21"/>
      <c r="BX47" s="21"/>
      <c r="BY47" s="21"/>
      <c r="BZ47" s="21"/>
      <c r="CA47" s="21"/>
      <c r="CB47" s="21"/>
      <c r="CE47" s="1"/>
      <c r="CF47" s="20"/>
      <c r="CG47" s="20"/>
      <c r="CH47" s="20"/>
      <c r="CI47" s="20"/>
      <c r="CJ47" s="20"/>
      <c r="CK47" s="20"/>
      <c r="CL47" s="20"/>
      <c r="CM47" s="20"/>
      <c r="CN47" s="20"/>
      <c r="CO47" s="20"/>
      <c r="CP47" s="23"/>
      <c r="CQ47" s="20"/>
      <c r="CR47" s="20"/>
    </row>
    <row r="48" spans="1:100" ht="15">
      <c r="A48" s="15"/>
      <c r="B48" s="10">
        <v>59326</v>
      </c>
      <c r="C48" s="10">
        <v>59336</v>
      </c>
      <c r="D48" s="10" t="s">
        <v>65</v>
      </c>
      <c r="E48" s="10" t="s">
        <v>91</v>
      </c>
      <c r="F48" s="10" t="s">
        <v>24</v>
      </c>
      <c r="G48" s="15" t="str">
        <f aca="true" t="shared" si="67" ref="G48:G53">TEXT(B48,"00000")&amp;"-"&amp;TEXT(C48,"00000")</f>
        <v>59326-59336</v>
      </c>
      <c r="H48" s="15" t="str">
        <f aca="true" t="shared" si="68" ref="H48:H53">TEXT(D48,"0000")&amp;"-"&amp;TEXT(E48,"0000")</f>
        <v>BP1J-OP71</v>
      </c>
      <c r="I48" s="18">
        <v>-13.32</v>
      </c>
      <c r="J48" s="16">
        <v>0.1</v>
      </c>
      <c r="K48" s="18">
        <v>-12.43</v>
      </c>
      <c r="L48" s="16">
        <v>0.1</v>
      </c>
      <c r="M48" s="18">
        <v>-13.38</v>
      </c>
      <c r="N48" s="16">
        <v>0.1</v>
      </c>
      <c r="O48" s="18">
        <v>-12.4</v>
      </c>
      <c r="P48" s="16">
        <v>0.1</v>
      </c>
      <c r="Q48" s="18">
        <v>-13.36</v>
      </c>
      <c r="R48" s="16">
        <v>0.1</v>
      </c>
      <c r="S48" s="18">
        <v>-12.4</v>
      </c>
      <c r="T48" s="16">
        <v>0.1</v>
      </c>
      <c r="U48" s="18">
        <v>-13.19</v>
      </c>
      <c r="V48" s="16">
        <v>0.1</v>
      </c>
      <c r="W48" s="18">
        <v>-11.11</v>
      </c>
      <c r="X48" s="16">
        <v>0.1</v>
      </c>
      <c r="Y48" s="18"/>
      <c r="Z48" s="16"/>
      <c r="AA48" s="18"/>
      <c r="AB48" s="16"/>
      <c r="AC48" s="15"/>
      <c r="AD48" s="15" t="str">
        <f aca="true" t="shared" si="69" ref="AD48:AD53">H48</f>
        <v>BP1J-OP71</v>
      </c>
      <c r="AE48" s="15" t="str">
        <f aca="true" t="shared" si="70" ref="AE48:AE53">TEXT(B48,"00000")&amp;"-"&amp;TEXT(C48,"00000")</f>
        <v>59326-59336</v>
      </c>
      <c r="AF48" s="3">
        <v>251.18</v>
      </c>
      <c r="AG48" s="3">
        <v>192.1</v>
      </c>
      <c r="AH48" s="3"/>
      <c r="AI48" s="21">
        <f aca="true" t="shared" si="71" ref="AI48:AI53">I48</f>
        <v>-13.32</v>
      </c>
      <c r="AJ48" s="21">
        <f aca="true" t="shared" si="72" ref="AJ48:AJ53">AI48+$AF48-$AG48</f>
        <v>45.76000000000002</v>
      </c>
      <c r="AK48" s="21">
        <f aca="true" t="shared" si="73" ref="AK48:AK53">K48</f>
        <v>-12.43</v>
      </c>
      <c r="AL48" s="21">
        <f aca="true" t="shared" si="74" ref="AL48:AL53">AK48+$AF48-$AG48</f>
        <v>46.650000000000006</v>
      </c>
      <c r="AM48" s="21">
        <f aca="true" t="shared" si="75" ref="AM48:AM53">M48</f>
        <v>-13.38</v>
      </c>
      <c r="AN48" s="21">
        <f aca="true" t="shared" si="76" ref="AN48:AN53">AM48+$AF48-$AG48</f>
        <v>45.70000000000002</v>
      </c>
      <c r="AO48" s="21">
        <f>O48</f>
        <v>-12.4</v>
      </c>
      <c r="AP48" s="21">
        <f>AO48+$AF48-$AG48</f>
        <v>46.68000000000001</v>
      </c>
      <c r="AQ48" s="21">
        <f>Q48</f>
        <v>-13.36</v>
      </c>
      <c r="AR48" s="21">
        <f>AQ48+$AF48-$AG48</f>
        <v>45.72</v>
      </c>
      <c r="AS48" s="21">
        <f>S48</f>
        <v>-12.4</v>
      </c>
      <c r="AT48" s="21">
        <f>AS48+$AF48-$AG48</f>
        <v>46.68000000000001</v>
      </c>
      <c r="AU48" s="21">
        <f>U48</f>
        <v>-13.19</v>
      </c>
      <c r="AV48" s="21">
        <f>AU48+$AF48-$AG48</f>
        <v>45.890000000000015</v>
      </c>
      <c r="AW48" s="21">
        <f>W48</f>
        <v>-11.11</v>
      </c>
      <c r="AX48" s="21">
        <f>AW48+$AF48-$AG48</f>
        <v>47.97</v>
      </c>
      <c r="AY48" s="21"/>
      <c r="AZ48" s="21"/>
      <c r="BA48" s="21"/>
      <c r="BB48" s="21"/>
      <c r="BC48" s="15"/>
      <c r="BD48" s="15" t="str">
        <f>TEXT(E48,"0000")&amp;"-"&amp;TEXT(E$74,"0000")&amp;" via "&amp;TEXT(D$74,"0000")</f>
        <v>OP71-BP21 via BP1J</v>
      </c>
      <c r="BE48" s="16">
        <f aca="true" t="shared" si="77" ref="BE48:BE53">2014+(B48+C48-2*56658)/730</f>
        <v>2021.323287671233</v>
      </c>
      <c r="BF48" s="8">
        <v>128.7</v>
      </c>
      <c r="BG48" s="8">
        <v>140.8</v>
      </c>
      <c r="BH48" s="8" t="s">
        <v>17</v>
      </c>
      <c r="BI48" s="21">
        <f>AJ$74-AJ48</f>
        <v>14.469999999999985</v>
      </c>
      <c r="BJ48" s="21">
        <f aca="true" t="shared" si="78" ref="BJ48:BJ53">BI48-$BF48+$BG48</f>
        <v>26.570000000000007</v>
      </c>
      <c r="BK48" s="21">
        <f>AL$74-AL48</f>
        <v>14.540000000000006</v>
      </c>
      <c r="BL48" s="21">
        <f aca="true" t="shared" si="79" ref="BL48:BL53">BK48-$BF48+$BG48</f>
        <v>26.64000000000003</v>
      </c>
      <c r="BM48" s="21">
        <f>AN$74-AN48</f>
        <v>13.724999999999994</v>
      </c>
      <c r="BN48" s="21">
        <f aca="true" t="shared" si="80" ref="BN48:BN53">BM48-$BF48+$BG48</f>
        <v>25.825000000000017</v>
      </c>
      <c r="BO48" s="21"/>
      <c r="BP48" s="21"/>
      <c r="BQ48" s="21">
        <f>AR$74-AR48</f>
        <v>13.090000000000003</v>
      </c>
      <c r="BR48" s="21">
        <f>BQ48-$BF48+$BG48</f>
        <v>25.190000000000026</v>
      </c>
      <c r="BS48" s="21">
        <f>AT$74-AT48</f>
        <v>21.890000000000015</v>
      </c>
      <c r="BT48" s="21">
        <f>BS48-$BF48+$BG48</f>
        <v>33.99000000000004</v>
      </c>
      <c r="BU48" s="21">
        <f>AV$74-AV48</f>
        <v>26.874999999999986</v>
      </c>
      <c r="BV48" s="21">
        <f>BU48-$BF48+$BG48</f>
        <v>38.97500000000001</v>
      </c>
      <c r="BW48" s="21">
        <f>AX$74-AX48</f>
        <v>22.760000000000005</v>
      </c>
      <c r="BX48" s="21">
        <f>BW48-$BF48+$BG48</f>
        <v>34.86000000000003</v>
      </c>
      <c r="BY48" s="21"/>
      <c r="BZ48" s="21"/>
      <c r="CA48" s="21"/>
      <c r="CB48" s="21"/>
      <c r="CD48" t="str">
        <f>TEXT(E48,"0000")&amp;" wrt "&amp;TEXT(E$74,"0000")&amp;" via "&amp;TEXT(D$74,"0000")</f>
        <v>OP71 wrt BP21 via BP1J</v>
      </c>
      <c r="CE48" s="1">
        <f aca="true" t="shared" si="81" ref="CE48:CE53">BE48</f>
        <v>2021.323287671233</v>
      </c>
      <c r="CF48" s="20">
        <f aca="true" t="shared" si="82" ref="CF48:CF53">BJ48+CF$8+$CQ48</f>
        <v>54.970000000000006</v>
      </c>
      <c r="CG48" s="20">
        <f aca="true" t="shared" si="83" ref="CG48:CG53">BL48+CG$8+CQ48</f>
        <v>53.940000000000026</v>
      </c>
      <c r="CH48" s="20">
        <f aca="true" t="shared" si="84" ref="CH48:CH53">BN48+CH$8+CQ48</f>
        <v>56.42500000000002</v>
      </c>
      <c r="CI48" s="20"/>
      <c r="CJ48" s="20">
        <f>BR48+CJ$8+$CQ48</f>
        <v>55.89000000000003</v>
      </c>
      <c r="CK48" s="20">
        <f>BT48+CK$8+$CQ48</f>
        <v>64.89000000000004</v>
      </c>
      <c r="CL48" s="20">
        <f>BV48+CL$8+$CQ48</f>
        <v>66.67500000000001</v>
      </c>
      <c r="CM48" s="20">
        <f>BX48+CM$8+$CQ48</f>
        <v>63.46000000000003</v>
      </c>
      <c r="CN48" s="20"/>
      <c r="CO48" s="20"/>
      <c r="CP48" s="23" t="s">
        <v>56</v>
      </c>
      <c r="CQ48" s="20"/>
      <c r="CR48" s="20">
        <f aca="true" t="shared" si="85" ref="CR48:CR53">2.545*CF48-1.545*CG48+BF48-AG48-CQ48</f>
        <v>-6.838650000000058</v>
      </c>
      <c r="CS48" s="20"/>
      <c r="CT48" s="20"/>
      <c r="CU48" s="20"/>
      <c r="CV48" s="20"/>
    </row>
    <row r="49" spans="1:100" ht="15">
      <c r="A49" s="15"/>
      <c r="B49" s="10">
        <v>59326</v>
      </c>
      <c r="C49" s="10">
        <v>59336</v>
      </c>
      <c r="D49" s="10" t="s">
        <v>111</v>
      </c>
      <c r="E49" s="10" t="s">
        <v>91</v>
      </c>
      <c r="F49" s="10" t="s">
        <v>24</v>
      </c>
      <c r="G49" s="15" t="str">
        <f t="shared" si="67"/>
        <v>59326-59336</v>
      </c>
      <c r="H49" s="15" t="str">
        <f t="shared" si="68"/>
        <v>BP25-OP71</v>
      </c>
      <c r="I49" s="18">
        <v>94.56</v>
      </c>
      <c r="J49" s="16">
        <v>0.1</v>
      </c>
      <c r="K49" s="18">
        <v>100.03</v>
      </c>
      <c r="L49" s="16">
        <v>0.1</v>
      </c>
      <c r="M49" s="18">
        <v>93.94</v>
      </c>
      <c r="N49" s="16">
        <v>0.1</v>
      </c>
      <c r="O49" s="18">
        <v>99.52</v>
      </c>
      <c r="P49" s="16">
        <v>0.1</v>
      </c>
      <c r="Q49" s="18">
        <v>94.1</v>
      </c>
      <c r="R49" s="16">
        <v>0.1</v>
      </c>
      <c r="S49" s="18">
        <v>91.2</v>
      </c>
      <c r="T49" s="16">
        <v>0.1</v>
      </c>
      <c r="U49" s="18">
        <v>84</v>
      </c>
      <c r="V49" s="16">
        <v>0.5</v>
      </c>
      <c r="W49" s="18">
        <v>93.23</v>
      </c>
      <c r="X49" s="16">
        <v>0.2</v>
      </c>
      <c r="Y49" s="18">
        <v>95.33</v>
      </c>
      <c r="Z49" s="16">
        <v>0.2</v>
      </c>
      <c r="AA49" s="18">
        <v>99.74</v>
      </c>
      <c r="AB49" s="16">
        <v>0.2</v>
      </c>
      <c r="AC49" s="15"/>
      <c r="AD49" s="15" t="str">
        <f t="shared" si="69"/>
        <v>BP25-OP71</v>
      </c>
      <c r="AE49" s="15" t="str">
        <f t="shared" si="70"/>
        <v>59326-59336</v>
      </c>
      <c r="AF49" s="3">
        <v>105.37</v>
      </c>
      <c r="AG49" s="3">
        <v>192.1</v>
      </c>
      <c r="AH49" s="3"/>
      <c r="AI49" s="21">
        <f t="shared" si="71"/>
        <v>94.56</v>
      </c>
      <c r="AJ49" s="21">
        <f t="shared" si="72"/>
        <v>7.8300000000000125</v>
      </c>
      <c r="AK49" s="21">
        <f t="shared" si="73"/>
        <v>100.03</v>
      </c>
      <c r="AL49" s="21">
        <f t="shared" si="74"/>
        <v>13.300000000000011</v>
      </c>
      <c r="AM49" s="21">
        <f t="shared" si="75"/>
        <v>93.94</v>
      </c>
      <c r="AN49" s="21">
        <f t="shared" si="76"/>
        <v>7.210000000000008</v>
      </c>
      <c r="AO49" s="21">
        <f>O49</f>
        <v>99.52</v>
      </c>
      <c r="AP49" s="21">
        <f>AO49+$AF49-$AG49</f>
        <v>12.789999999999992</v>
      </c>
      <c r="AQ49" s="21">
        <f>Q49</f>
        <v>94.1</v>
      </c>
      <c r="AR49" s="21">
        <f>AQ49+$AF49-$AG49</f>
        <v>7.3700000000000045</v>
      </c>
      <c r="AS49" s="21">
        <f>S49</f>
        <v>91.2</v>
      </c>
      <c r="AT49" s="21">
        <f>AS49+$AF49-$AG49</f>
        <v>4.469999999999999</v>
      </c>
      <c r="AU49" s="21">
        <f>U49</f>
        <v>84</v>
      </c>
      <c r="AV49" s="21">
        <f>AU49+$AF49-$AG49</f>
        <v>-2.7299999999999898</v>
      </c>
      <c r="AW49" s="21">
        <f>W49</f>
        <v>93.23</v>
      </c>
      <c r="AX49" s="21">
        <f>AW49+$AF49-$AG49</f>
        <v>6.500000000000028</v>
      </c>
      <c r="AY49" s="21">
        <f>Y49</f>
        <v>95.33</v>
      </c>
      <c r="AZ49" s="21">
        <f>AY49+$AF49-$AG49</f>
        <v>8.599999999999994</v>
      </c>
      <c r="BA49" s="21">
        <f>AA49</f>
        <v>99.74</v>
      </c>
      <c r="BB49" s="21">
        <f>BA49+$AF49-$AG49</f>
        <v>13.01000000000002</v>
      </c>
      <c r="BC49" s="15"/>
      <c r="BD49" s="15" t="str">
        <f>TEXT(E49,"0000")&amp;"-"&amp;TEXT(E$74,"0000")&amp;" via "&amp;TEXT(D$83,"0000")</f>
        <v>OP71-BP21 via BP25</v>
      </c>
      <c r="BE49" s="16">
        <f t="shared" si="77"/>
        <v>2021.323287671233</v>
      </c>
      <c r="BF49" s="8">
        <v>128.7</v>
      </c>
      <c r="BG49" s="8">
        <v>140.8</v>
      </c>
      <c r="BH49" s="8" t="s">
        <v>17</v>
      </c>
      <c r="BI49" s="21">
        <f>AJ$83-AJ49</f>
        <v>14.26499999999999</v>
      </c>
      <c r="BJ49" s="21">
        <f t="shared" si="78"/>
        <v>26.36500000000001</v>
      </c>
      <c r="BK49" s="21">
        <f>AL$83-AL49</f>
        <v>14.24999999999999</v>
      </c>
      <c r="BL49" s="21">
        <f t="shared" si="79"/>
        <v>26.35000000000001</v>
      </c>
      <c r="BM49" s="21">
        <f>AN$83-AN49</f>
        <v>13.47499999999999</v>
      </c>
      <c r="BN49" s="21">
        <f t="shared" si="80"/>
        <v>25.575000000000017</v>
      </c>
      <c r="BO49" s="21"/>
      <c r="BP49" s="21"/>
      <c r="BQ49" s="21">
        <f>AR$83-AR49</f>
        <v>12.919999999999995</v>
      </c>
      <c r="BR49" s="21">
        <f>BQ49-$BF49+$BG49</f>
        <v>25.02000000000001</v>
      </c>
      <c r="BS49" s="21">
        <f>AT$83-AT49</f>
        <v>21.904999999999998</v>
      </c>
      <c r="BT49" s="21">
        <f>BS49-$BF49+$BG49</f>
        <v>34.005000000000024</v>
      </c>
      <c r="BU49" s="21">
        <f>AV$83-AV49</f>
        <v>26.769999999999985</v>
      </c>
      <c r="BV49" s="21">
        <f>BU49-$BF49+$BG49</f>
        <v>38.870000000000005</v>
      </c>
      <c r="BW49" s="21">
        <f>AX$83-AX49</f>
        <v>23.039999999999974</v>
      </c>
      <c r="BX49" s="21">
        <f>BW49-$BF49+$BG49</f>
        <v>35.14</v>
      </c>
      <c r="BY49" s="21">
        <f>AZ$83-AZ49</f>
        <v>20.185000000000006</v>
      </c>
      <c r="BZ49" s="21">
        <f>BY49-$BF49+$BG49</f>
        <v>32.285000000000025</v>
      </c>
      <c r="CA49" s="21">
        <f>BB$83-BB49</f>
        <v>16.22999999999999</v>
      </c>
      <c r="CB49" s="21">
        <f>CA49-$BF49+$BG49</f>
        <v>28.330000000000013</v>
      </c>
      <c r="CD49" t="str">
        <f>TEXT(E49,"0000")&amp;" wrt "&amp;TEXT(E$74,"0000")&amp;" via "&amp;TEXT(D$83,"0000")</f>
        <v>OP71 wrt BP21 via BP25</v>
      </c>
      <c r="CE49" s="1">
        <f t="shared" si="81"/>
        <v>2021.323287671233</v>
      </c>
      <c r="CF49" s="20">
        <f t="shared" si="82"/>
        <v>54.76500000000001</v>
      </c>
      <c r="CG49" s="20">
        <f t="shared" si="83"/>
        <v>53.650000000000006</v>
      </c>
      <c r="CH49" s="20">
        <f t="shared" si="84"/>
        <v>56.17500000000002</v>
      </c>
      <c r="CI49" s="20"/>
      <c r="CJ49" s="20">
        <f>BR49+CJ$8+$CQ49</f>
        <v>55.72000000000001</v>
      </c>
      <c r="CK49" s="20">
        <f>BT49+CK$8+$CQ49</f>
        <v>64.90500000000003</v>
      </c>
      <c r="CL49" s="20">
        <f>BV49+CL$8+$CQ49</f>
        <v>66.57000000000001</v>
      </c>
      <c r="CM49" s="20">
        <f>BX49+CM$8+$CQ49</f>
        <v>63.74</v>
      </c>
      <c r="CN49" s="20">
        <f>BZ49+CN$8+$CQ49</f>
        <v>56.685000000000024</v>
      </c>
      <c r="CO49" s="20">
        <f>CB49+CO$8+$CQ49</f>
        <v>53.83000000000001</v>
      </c>
      <c r="CP49" s="23" t="s">
        <v>56</v>
      </c>
      <c r="CQ49" s="20"/>
      <c r="CR49" s="20">
        <f t="shared" si="85"/>
        <v>-6.912324999999981</v>
      </c>
      <c r="CS49" s="20"/>
      <c r="CT49" s="20"/>
      <c r="CU49" s="20"/>
      <c r="CV49" s="20"/>
    </row>
    <row r="50" spans="1:100" ht="15">
      <c r="A50" s="15"/>
      <c r="B50" s="10">
        <v>59326</v>
      </c>
      <c r="C50" s="10">
        <v>59336</v>
      </c>
      <c r="D50" s="10" t="s">
        <v>65</v>
      </c>
      <c r="E50" s="10" t="s">
        <v>161</v>
      </c>
      <c r="F50" s="10" t="s">
        <v>24</v>
      </c>
      <c r="G50" s="15" t="str">
        <f t="shared" si="67"/>
        <v>59326-59336</v>
      </c>
      <c r="H50" s="15" t="str">
        <f t="shared" si="68"/>
        <v>BP1J-OP73</v>
      </c>
      <c r="I50" s="18">
        <v>-95.7</v>
      </c>
      <c r="J50" s="16">
        <v>0.1</v>
      </c>
      <c r="K50" s="18">
        <v>-92.65</v>
      </c>
      <c r="L50" s="16">
        <v>0.1</v>
      </c>
      <c r="M50" s="18">
        <v>-96.53</v>
      </c>
      <c r="N50" s="16">
        <v>0.1</v>
      </c>
      <c r="O50" s="18">
        <v>-93.74</v>
      </c>
      <c r="P50" s="16">
        <v>0.1</v>
      </c>
      <c r="Q50" s="18">
        <v>-97.06</v>
      </c>
      <c r="R50" s="16">
        <v>0.1</v>
      </c>
      <c r="S50" s="18">
        <v>-86.55</v>
      </c>
      <c r="T50" s="16">
        <v>0.1</v>
      </c>
      <c r="U50" s="18">
        <v>-83.25</v>
      </c>
      <c r="V50" s="16">
        <v>0.5</v>
      </c>
      <c r="W50" s="18">
        <v>-83.04</v>
      </c>
      <c r="X50" s="16">
        <v>0.2</v>
      </c>
      <c r="Y50" s="18"/>
      <c r="Z50" s="16"/>
      <c r="AA50" s="18"/>
      <c r="AB50" s="16"/>
      <c r="AC50" s="15"/>
      <c r="AD50" s="15" t="str">
        <f t="shared" si="69"/>
        <v>BP1J-OP73</v>
      </c>
      <c r="AE50" s="15" t="str">
        <f t="shared" si="70"/>
        <v>59326-59336</v>
      </c>
      <c r="AF50" s="3">
        <v>251.18</v>
      </c>
      <c r="AG50" s="3">
        <v>85.22</v>
      </c>
      <c r="AH50" s="3"/>
      <c r="AI50" s="21">
        <f t="shared" si="71"/>
        <v>-95.7</v>
      </c>
      <c r="AJ50" s="21">
        <f t="shared" si="72"/>
        <v>70.26000000000002</v>
      </c>
      <c r="AK50" s="21">
        <f t="shared" si="73"/>
        <v>-92.65</v>
      </c>
      <c r="AL50" s="21">
        <f t="shared" si="74"/>
        <v>73.31</v>
      </c>
      <c r="AM50" s="21">
        <f t="shared" si="75"/>
        <v>-96.53</v>
      </c>
      <c r="AN50" s="21">
        <f t="shared" si="76"/>
        <v>69.43</v>
      </c>
      <c r="AO50" s="21">
        <f>O50</f>
        <v>-93.74</v>
      </c>
      <c r="AP50" s="21">
        <f>AO50+$AF50-$AG50</f>
        <v>72.22</v>
      </c>
      <c r="AQ50" s="21">
        <f>Q50</f>
        <v>-97.06</v>
      </c>
      <c r="AR50" s="21">
        <f>AQ50+$AF50-$AG50</f>
        <v>68.9</v>
      </c>
      <c r="AS50" s="21">
        <f>S50</f>
        <v>-86.55</v>
      </c>
      <c r="AT50" s="21">
        <f>AS50+$AF50-$AG50</f>
        <v>79.41</v>
      </c>
      <c r="AU50" s="21">
        <f>U50</f>
        <v>-83.25</v>
      </c>
      <c r="AV50" s="21">
        <f>AU50+$AF50-$AG50</f>
        <v>82.71000000000001</v>
      </c>
      <c r="AW50" s="21">
        <f>W50</f>
        <v>-83.04</v>
      </c>
      <c r="AX50" s="21">
        <f>AW50+$AF50-$AG50</f>
        <v>82.91999999999999</v>
      </c>
      <c r="AY50" s="21"/>
      <c r="AZ50" s="21"/>
      <c r="BA50" s="21"/>
      <c r="BB50" s="21"/>
      <c r="BC50" s="15"/>
      <c r="BD50" s="15" t="str">
        <f>TEXT(E50,"0000")&amp;"-"&amp;TEXT(E$74,"0000")&amp;" via "&amp;TEXT(D$74,"0000")</f>
        <v>OP73-BP21 via BP1J</v>
      </c>
      <c r="BE50" s="16">
        <f t="shared" si="77"/>
        <v>2021.323287671233</v>
      </c>
      <c r="BF50" s="8">
        <v>129.6</v>
      </c>
      <c r="BG50" s="8">
        <v>140.8</v>
      </c>
      <c r="BH50" s="8" t="s">
        <v>17</v>
      </c>
      <c r="BI50" s="21">
        <f>AJ$74-AJ50</f>
        <v>-10.030000000000015</v>
      </c>
      <c r="BJ50" s="21">
        <f t="shared" si="78"/>
        <v>1.170000000000016</v>
      </c>
      <c r="BK50" s="21">
        <f>AL$74-AL50</f>
        <v>-12.11999999999999</v>
      </c>
      <c r="BL50" s="21">
        <f t="shared" si="79"/>
        <v>-0.9199999999999591</v>
      </c>
      <c r="BM50" s="21">
        <f>AN$74-AN50</f>
        <v>-10.004999999999995</v>
      </c>
      <c r="BN50" s="21">
        <f t="shared" si="80"/>
        <v>1.1950000000000216</v>
      </c>
      <c r="BO50" s="21"/>
      <c r="BP50" s="21"/>
      <c r="BQ50" s="21">
        <f>AR$74-AR50</f>
        <v>-10.090000000000003</v>
      </c>
      <c r="BR50" s="21">
        <f>BQ50-$BF50+$BG50</f>
        <v>1.1100000000000136</v>
      </c>
      <c r="BS50" s="21">
        <f>AT$74-AT50</f>
        <v>-10.839999999999975</v>
      </c>
      <c r="BT50" s="21">
        <f>BS50-$BF50+$BG50</f>
        <v>0.36000000000004206</v>
      </c>
      <c r="BU50" s="21">
        <f>AV$74-AV50</f>
        <v>-9.945000000000007</v>
      </c>
      <c r="BV50" s="21">
        <f>BU50-$BF50+$BG50</f>
        <v>1.2549999999999955</v>
      </c>
      <c r="BW50" s="21">
        <f>AX$74-AX50</f>
        <v>-12.189999999999984</v>
      </c>
      <c r="BX50" s="21">
        <f>BW50-$BF50+$BG50</f>
        <v>-0.9899999999999523</v>
      </c>
      <c r="BY50" s="21"/>
      <c r="BZ50" s="21"/>
      <c r="CA50" s="21"/>
      <c r="CB50" s="21"/>
      <c r="CD50" t="str">
        <f>TEXT(E50,"0000")&amp;" wrt "&amp;TEXT(E$74,"0000")&amp;" via "&amp;TEXT(D$74,"0000")</f>
        <v>OP73 wrt BP21 via BP1J</v>
      </c>
      <c r="CE50" s="1">
        <f t="shared" si="81"/>
        <v>2021.323287671233</v>
      </c>
      <c r="CF50" s="20">
        <f t="shared" si="82"/>
        <v>29.570000000000014</v>
      </c>
      <c r="CG50" s="20">
        <f t="shared" si="83"/>
        <v>26.38000000000004</v>
      </c>
      <c r="CH50" s="20">
        <f t="shared" si="84"/>
        <v>31.795000000000023</v>
      </c>
      <c r="CI50" s="20"/>
      <c r="CJ50" s="20">
        <f>BR50+CJ$8+$CQ50</f>
        <v>31.810000000000013</v>
      </c>
      <c r="CK50" s="20">
        <f>BT50+CK$8+$CQ50</f>
        <v>31.26000000000004</v>
      </c>
      <c r="CL50" s="20">
        <f>BV50+CL$8+$CQ50</f>
        <v>28.954999999999995</v>
      </c>
      <c r="CM50" s="20">
        <f>BX50+CM$8+$CQ50</f>
        <v>27.61000000000005</v>
      </c>
      <c r="CN50" s="20"/>
      <c r="CO50" s="20"/>
      <c r="CP50" s="23" t="s">
        <v>162</v>
      </c>
      <c r="CQ50" s="20"/>
      <c r="CR50" s="20">
        <f t="shared" si="85"/>
        <v>78.87854999999996</v>
      </c>
      <c r="CS50" s="20"/>
      <c r="CT50" s="20"/>
      <c r="CU50" s="20"/>
      <c r="CV50" s="20"/>
    </row>
    <row r="51" spans="1:100" ht="15">
      <c r="A51" s="15"/>
      <c r="B51" s="10">
        <v>59326</v>
      </c>
      <c r="C51" s="10">
        <v>59336</v>
      </c>
      <c r="D51" s="10" t="s">
        <v>111</v>
      </c>
      <c r="E51" s="10" t="s">
        <v>161</v>
      </c>
      <c r="F51" s="10" t="s">
        <v>24</v>
      </c>
      <c r="G51" s="15" t="str">
        <f t="shared" si="67"/>
        <v>59326-59336</v>
      </c>
      <c r="H51" s="15" t="str">
        <f t="shared" si="68"/>
        <v>BP25-OP73</v>
      </c>
      <c r="I51" s="18">
        <v>12.16</v>
      </c>
      <c r="J51" s="16">
        <v>0.1</v>
      </c>
      <c r="K51" s="18">
        <v>19.77</v>
      </c>
      <c r="L51" s="16">
        <v>0.1</v>
      </c>
      <c r="M51" s="18">
        <v>10.83</v>
      </c>
      <c r="N51" s="16">
        <v>0.1</v>
      </c>
      <c r="O51" s="18">
        <v>18.14</v>
      </c>
      <c r="P51" s="16">
        <v>0.1</v>
      </c>
      <c r="Q51" s="18">
        <v>10.4</v>
      </c>
      <c r="R51" s="16">
        <v>0.1</v>
      </c>
      <c r="S51" s="18">
        <v>17.03</v>
      </c>
      <c r="T51" s="16">
        <v>0.1</v>
      </c>
      <c r="U51" s="18">
        <v>13.75</v>
      </c>
      <c r="V51" s="16">
        <v>0.5</v>
      </c>
      <c r="W51" s="18">
        <v>21.58</v>
      </c>
      <c r="X51" s="16">
        <v>0.2</v>
      </c>
      <c r="Y51" s="18">
        <v>19.9</v>
      </c>
      <c r="Z51" s="16">
        <v>0.2</v>
      </c>
      <c r="AA51" s="18">
        <v>20.33</v>
      </c>
      <c r="AB51" s="16">
        <v>0.2</v>
      </c>
      <c r="AC51" s="15"/>
      <c r="AD51" s="15" t="str">
        <f t="shared" si="69"/>
        <v>BP25-OP73</v>
      </c>
      <c r="AE51" s="15" t="str">
        <f t="shared" si="70"/>
        <v>59326-59336</v>
      </c>
      <c r="AF51" s="3">
        <v>105.37</v>
      </c>
      <c r="AG51" s="3">
        <v>85.22</v>
      </c>
      <c r="AH51" s="3"/>
      <c r="AI51" s="21">
        <f t="shared" si="71"/>
        <v>12.16</v>
      </c>
      <c r="AJ51" s="21">
        <f t="shared" si="72"/>
        <v>32.31</v>
      </c>
      <c r="AK51" s="21">
        <f t="shared" si="73"/>
        <v>19.77</v>
      </c>
      <c r="AL51" s="21">
        <f t="shared" si="74"/>
        <v>39.92</v>
      </c>
      <c r="AM51" s="21">
        <f t="shared" si="75"/>
        <v>10.83</v>
      </c>
      <c r="AN51" s="21">
        <f t="shared" si="76"/>
        <v>30.980000000000004</v>
      </c>
      <c r="AO51" s="21">
        <f>O51</f>
        <v>18.14</v>
      </c>
      <c r="AP51" s="21">
        <f>AO51+$AF51-$AG51</f>
        <v>38.290000000000006</v>
      </c>
      <c r="AQ51" s="21">
        <f>Q51</f>
        <v>10.4</v>
      </c>
      <c r="AR51" s="21">
        <f>AQ51+$AF51-$AG51</f>
        <v>30.55000000000001</v>
      </c>
      <c r="AS51" s="21">
        <f>S51</f>
        <v>17.03</v>
      </c>
      <c r="AT51" s="21">
        <f>AS51+$AF51-$AG51</f>
        <v>37.18000000000001</v>
      </c>
      <c r="AU51" s="21">
        <f>U51</f>
        <v>13.75</v>
      </c>
      <c r="AV51" s="21">
        <f>AU51+$AF51-$AG51</f>
        <v>33.900000000000006</v>
      </c>
      <c r="AW51" s="21">
        <f>W51</f>
        <v>21.58</v>
      </c>
      <c r="AX51" s="21">
        <f>AW51+$AF51-$AG51</f>
        <v>41.730000000000004</v>
      </c>
      <c r="AY51" s="21">
        <f>Y51</f>
        <v>19.9</v>
      </c>
      <c r="AZ51" s="21">
        <f>AY51+$AF51-$AG51</f>
        <v>40.05000000000001</v>
      </c>
      <c r="BA51" s="21">
        <f>AA51</f>
        <v>20.33</v>
      </c>
      <c r="BB51" s="21">
        <f>BA51+$AF51-$AG51</f>
        <v>40.480000000000004</v>
      </c>
      <c r="BC51" s="15"/>
      <c r="BD51" s="15" t="str">
        <f>TEXT(E51,"0000")&amp;"-"&amp;TEXT(E$74,"0000")&amp;" via "&amp;TEXT(D$83,"0000")</f>
        <v>OP73-BP21 via BP25</v>
      </c>
      <c r="BE51" s="16">
        <f t="shared" si="77"/>
        <v>2021.323287671233</v>
      </c>
      <c r="BF51" s="8">
        <v>129.6</v>
      </c>
      <c r="BG51" s="8">
        <v>140.8</v>
      </c>
      <c r="BH51" s="8" t="s">
        <v>17</v>
      </c>
      <c r="BI51" s="21">
        <f>AJ$83-AJ51</f>
        <v>-10.215</v>
      </c>
      <c r="BJ51" s="21">
        <f t="shared" si="78"/>
        <v>0.9850000000000136</v>
      </c>
      <c r="BK51" s="21">
        <f>AL$83-AL51</f>
        <v>-12.370000000000001</v>
      </c>
      <c r="BL51" s="21">
        <f t="shared" si="79"/>
        <v>-1.1699999999999875</v>
      </c>
      <c r="BM51" s="21">
        <f>AN$83-AN51</f>
        <v>-10.295000000000005</v>
      </c>
      <c r="BN51" s="21">
        <f t="shared" si="80"/>
        <v>0.9050000000000011</v>
      </c>
      <c r="BO51" s="21"/>
      <c r="BP51" s="21"/>
      <c r="BQ51" s="21">
        <f>AR$83-AR51</f>
        <v>-10.260000000000012</v>
      </c>
      <c r="BR51" s="21">
        <f>BQ51-$BF51+$BG51</f>
        <v>0.9399999999999977</v>
      </c>
      <c r="BS51" s="21">
        <f>AT$83-AT51</f>
        <v>-10.80500000000001</v>
      </c>
      <c r="BT51" s="21">
        <f>BS51-$BF51+$BG51</f>
        <v>0.39500000000001023</v>
      </c>
      <c r="BU51" s="21">
        <f>AV$83-AV51</f>
        <v>-9.86000000000001</v>
      </c>
      <c r="BV51" s="21">
        <f>BU51-$BF51+$BG51</f>
        <v>1.3400000000000034</v>
      </c>
      <c r="BW51" s="21">
        <f>AX$83-AX51</f>
        <v>-12.190000000000001</v>
      </c>
      <c r="BX51" s="21">
        <f>BW51-$BF51+$BG51</f>
        <v>-0.9899999999999807</v>
      </c>
      <c r="BY51" s="21">
        <f>AZ$83-AZ51</f>
        <v>-11.265000000000011</v>
      </c>
      <c r="BZ51" s="21">
        <f>BY51-$BF51+$BG51</f>
        <v>-0.06499999999999773</v>
      </c>
      <c r="CA51" s="21">
        <f>BB$83-BB51</f>
        <v>-11.239999999999995</v>
      </c>
      <c r="CB51" s="21">
        <f>CA51-$BF51+$BG51</f>
        <v>-0.03999999999996362</v>
      </c>
      <c r="CD51" t="str">
        <f>TEXT(E51,"0000")&amp;" wrt "&amp;TEXT(E$74,"0000")&amp;" via "&amp;TEXT(D$83,"0000")</f>
        <v>OP73 wrt BP21 via BP25</v>
      </c>
      <c r="CE51" s="1">
        <f t="shared" si="81"/>
        <v>2021.323287671233</v>
      </c>
      <c r="CF51" s="20">
        <f t="shared" si="82"/>
        <v>29.385000000000012</v>
      </c>
      <c r="CG51" s="20">
        <f t="shared" si="83"/>
        <v>26.130000000000013</v>
      </c>
      <c r="CH51" s="20">
        <f t="shared" si="84"/>
        <v>31.505000000000003</v>
      </c>
      <c r="CI51" s="20"/>
      <c r="CJ51" s="20">
        <f>BR51+CJ$8+$CQ51</f>
        <v>31.639999999999997</v>
      </c>
      <c r="CK51" s="20">
        <f>BT51+CK$8+$CQ51</f>
        <v>31.29500000000001</v>
      </c>
      <c r="CL51" s="20">
        <f>BV51+CL$8+$CQ51</f>
        <v>29.040000000000003</v>
      </c>
      <c r="CM51" s="20">
        <f>BX51+CM$8+$CQ51</f>
        <v>27.61000000000002</v>
      </c>
      <c r="CN51" s="20">
        <f>BZ51+CN$8+$CQ51</f>
        <v>24.335</v>
      </c>
      <c r="CO51" s="20">
        <f>CB51+CO$8+$CQ51</f>
        <v>25.460000000000036</v>
      </c>
      <c r="CP51" s="23" t="s">
        <v>162</v>
      </c>
      <c r="CQ51" s="20"/>
      <c r="CR51" s="20">
        <f t="shared" si="85"/>
        <v>78.79397500000002</v>
      </c>
      <c r="CS51" s="20"/>
      <c r="CT51" s="20"/>
      <c r="CU51" s="20"/>
      <c r="CV51" s="20"/>
    </row>
    <row r="52" spans="1:100" ht="15">
      <c r="A52" s="15"/>
      <c r="B52" s="10">
        <v>59326</v>
      </c>
      <c r="C52" s="10">
        <v>59336</v>
      </c>
      <c r="D52" s="10" t="s">
        <v>65</v>
      </c>
      <c r="E52" s="10" t="s">
        <v>90</v>
      </c>
      <c r="F52" s="10" t="s">
        <v>24</v>
      </c>
      <c r="G52" s="15" t="str">
        <f t="shared" si="67"/>
        <v>59326-59336</v>
      </c>
      <c r="H52" s="15" t="str">
        <f t="shared" si="68"/>
        <v>BP1J-OPMT</v>
      </c>
      <c r="I52" s="18">
        <v>-350.06</v>
      </c>
      <c r="J52" s="16">
        <v>0.1</v>
      </c>
      <c r="K52" s="18">
        <v>-362.17</v>
      </c>
      <c r="L52" s="16">
        <v>0.1</v>
      </c>
      <c r="M52" s="18">
        <v>-349.11</v>
      </c>
      <c r="N52" s="16">
        <v>0.1</v>
      </c>
      <c r="O52" s="18"/>
      <c r="P52" s="16"/>
      <c r="Q52" s="18"/>
      <c r="R52" s="16"/>
      <c r="S52" s="18"/>
      <c r="T52" s="16"/>
      <c r="U52" s="18"/>
      <c r="V52" s="16"/>
      <c r="W52" s="18"/>
      <c r="X52" s="16"/>
      <c r="Y52" s="18"/>
      <c r="Z52" s="16"/>
      <c r="AA52" s="18"/>
      <c r="AB52" s="16"/>
      <c r="AC52" s="15"/>
      <c r="AD52" s="15" t="str">
        <f t="shared" si="69"/>
        <v>BP1J-OPMT</v>
      </c>
      <c r="AE52" s="15" t="str">
        <f t="shared" si="70"/>
        <v>59326-59336</v>
      </c>
      <c r="AF52" s="3">
        <v>251.18</v>
      </c>
      <c r="AG52" s="3">
        <v>137.2</v>
      </c>
      <c r="AH52" s="3"/>
      <c r="AI52" s="21">
        <f t="shared" si="71"/>
        <v>-350.06</v>
      </c>
      <c r="AJ52" s="21">
        <f t="shared" si="72"/>
        <v>-236.07999999999998</v>
      </c>
      <c r="AK52" s="21">
        <f t="shared" si="73"/>
        <v>-362.17</v>
      </c>
      <c r="AL52" s="21">
        <f t="shared" si="74"/>
        <v>-248.19</v>
      </c>
      <c r="AM52" s="21">
        <f t="shared" si="75"/>
        <v>-349.11</v>
      </c>
      <c r="AN52" s="21">
        <f t="shared" si="76"/>
        <v>-235.13</v>
      </c>
      <c r="AO52" s="21"/>
      <c r="AP52" s="21"/>
      <c r="AQ52" s="21"/>
      <c r="AR52" s="21"/>
      <c r="AS52" s="21"/>
      <c r="AT52" s="21"/>
      <c r="AU52" s="21"/>
      <c r="AV52" s="21"/>
      <c r="AW52" s="21"/>
      <c r="AX52" s="21"/>
      <c r="AY52" s="21"/>
      <c r="AZ52" s="21"/>
      <c r="BA52" s="21"/>
      <c r="BB52" s="21"/>
      <c r="BC52" s="15"/>
      <c r="BD52" s="15" t="str">
        <f>TEXT(E52,"0000")&amp;"-"&amp;TEXT(E$74,"0000")&amp;" via "&amp;TEXT(D$74,"0000")</f>
        <v>OPMT-BP21 via BP1J</v>
      </c>
      <c r="BE52" s="16">
        <f t="shared" si="77"/>
        <v>2021.323287671233</v>
      </c>
      <c r="BF52" s="8">
        <v>156.5</v>
      </c>
      <c r="BG52" s="8">
        <v>140.8</v>
      </c>
      <c r="BH52" s="8" t="s">
        <v>17</v>
      </c>
      <c r="BI52" s="21">
        <f>AJ$74-AJ52</f>
        <v>296.31</v>
      </c>
      <c r="BJ52" s="21">
        <f t="shared" si="78"/>
        <v>280.61</v>
      </c>
      <c r="BK52" s="21">
        <f>AL$74-AL52</f>
        <v>309.38</v>
      </c>
      <c r="BL52" s="21">
        <f t="shared" si="79"/>
        <v>293.68</v>
      </c>
      <c r="BM52" s="21">
        <f>AN$74-AN52</f>
        <v>294.555</v>
      </c>
      <c r="BN52" s="21">
        <f t="shared" si="80"/>
        <v>278.855</v>
      </c>
      <c r="BO52" s="21"/>
      <c r="BP52" s="21"/>
      <c r="BQ52" s="21"/>
      <c r="BR52" s="21"/>
      <c r="BS52" s="21"/>
      <c r="BT52" s="21"/>
      <c r="BU52" s="21"/>
      <c r="BV52" s="21"/>
      <c r="BW52" s="21"/>
      <c r="BX52" s="21"/>
      <c r="BY52" s="21"/>
      <c r="BZ52" s="21"/>
      <c r="CA52" s="21"/>
      <c r="CB52" s="21"/>
      <c r="CD52" t="str">
        <f>TEXT(E52,"0000")&amp;" wrt "&amp;TEXT(E$74,"0000")&amp;" via "&amp;TEXT(D$74,"0000")</f>
        <v>OPMT wrt BP21 via BP1J</v>
      </c>
      <c r="CE52" s="1">
        <f t="shared" si="81"/>
        <v>2021.323287671233</v>
      </c>
      <c r="CF52" s="20">
        <f t="shared" si="82"/>
        <v>309.01</v>
      </c>
      <c r="CG52" s="20">
        <f t="shared" si="83"/>
        <v>320.98</v>
      </c>
      <c r="CH52" s="20">
        <f t="shared" si="84"/>
        <v>309.45500000000004</v>
      </c>
      <c r="CI52" s="20"/>
      <c r="CJ52" s="20"/>
      <c r="CK52" s="20"/>
      <c r="CL52" s="20"/>
      <c r="CM52" s="20"/>
      <c r="CN52" s="20"/>
      <c r="CO52" s="20"/>
      <c r="CP52" s="23" t="s">
        <v>57</v>
      </c>
      <c r="CQ52" s="20"/>
      <c r="CR52" s="20">
        <f t="shared" si="85"/>
        <v>309.81634999999994</v>
      </c>
      <c r="CS52" s="20"/>
      <c r="CT52" s="20"/>
      <c r="CU52" s="20"/>
      <c r="CV52" s="20"/>
    </row>
    <row r="53" spans="1:100" ht="15">
      <c r="A53" s="15"/>
      <c r="B53" s="10">
        <v>59326</v>
      </c>
      <c r="C53" s="10">
        <v>59336</v>
      </c>
      <c r="D53" s="10" t="s">
        <v>111</v>
      </c>
      <c r="E53" s="10" t="s">
        <v>90</v>
      </c>
      <c r="F53" s="10" t="s">
        <v>24</v>
      </c>
      <c r="G53" s="15" t="str">
        <f t="shared" si="67"/>
        <v>59326-59336</v>
      </c>
      <c r="H53" s="15" t="str">
        <f t="shared" si="68"/>
        <v>BP25-OPMT</v>
      </c>
      <c r="I53" s="18">
        <v>-242.22</v>
      </c>
      <c r="J53" s="16">
        <v>0.1</v>
      </c>
      <c r="K53" s="18">
        <v>-249.75</v>
      </c>
      <c r="L53" s="16">
        <v>0.1</v>
      </c>
      <c r="M53" s="18">
        <v>-241.77</v>
      </c>
      <c r="N53" s="16">
        <v>0.1</v>
      </c>
      <c r="O53" s="18"/>
      <c r="P53" s="16"/>
      <c r="Q53" s="18"/>
      <c r="R53" s="16"/>
      <c r="S53" s="18"/>
      <c r="T53" s="16"/>
      <c r="U53" s="18"/>
      <c r="V53" s="16"/>
      <c r="W53" s="18"/>
      <c r="X53" s="16"/>
      <c r="Y53" s="18"/>
      <c r="Z53" s="16"/>
      <c r="AA53" s="18"/>
      <c r="AB53" s="16"/>
      <c r="AC53" s="15"/>
      <c r="AD53" s="15" t="str">
        <f t="shared" si="69"/>
        <v>BP25-OPMT</v>
      </c>
      <c r="AE53" s="15" t="str">
        <f t="shared" si="70"/>
        <v>59326-59336</v>
      </c>
      <c r="AF53" s="3">
        <v>105.37</v>
      </c>
      <c r="AG53" s="3">
        <v>137.2</v>
      </c>
      <c r="AH53" s="3"/>
      <c r="AI53" s="21">
        <f t="shared" si="71"/>
        <v>-242.22</v>
      </c>
      <c r="AJ53" s="21">
        <f t="shared" si="72"/>
        <v>-274.04999999999995</v>
      </c>
      <c r="AK53" s="21">
        <f t="shared" si="73"/>
        <v>-249.75</v>
      </c>
      <c r="AL53" s="21">
        <f t="shared" si="74"/>
        <v>-281.58</v>
      </c>
      <c r="AM53" s="21">
        <f t="shared" si="75"/>
        <v>-241.77</v>
      </c>
      <c r="AN53" s="21">
        <f t="shared" si="76"/>
        <v>-273.6</v>
      </c>
      <c r="AO53" s="21"/>
      <c r="AP53" s="21"/>
      <c r="AQ53" s="21"/>
      <c r="AR53" s="21"/>
      <c r="AS53" s="21"/>
      <c r="AT53" s="21"/>
      <c r="AU53" s="21"/>
      <c r="AV53" s="21"/>
      <c r="AW53" s="21"/>
      <c r="AX53" s="21"/>
      <c r="AY53" s="21"/>
      <c r="AZ53" s="21"/>
      <c r="BA53" s="21"/>
      <c r="BB53" s="21"/>
      <c r="BC53" s="15"/>
      <c r="BD53" s="15" t="str">
        <f>TEXT(E53,"0000")&amp;"-"&amp;TEXT(E$74,"0000")&amp;" via "&amp;TEXT(D$83,"0000")</f>
        <v>OPMT-BP21 via BP25</v>
      </c>
      <c r="BE53" s="16">
        <f t="shared" si="77"/>
        <v>2021.323287671233</v>
      </c>
      <c r="BF53" s="8">
        <v>156.5</v>
      </c>
      <c r="BG53" s="8">
        <v>140.8</v>
      </c>
      <c r="BH53" s="8" t="s">
        <v>17</v>
      </c>
      <c r="BI53" s="21">
        <f>AJ$83-AJ53</f>
        <v>296.145</v>
      </c>
      <c r="BJ53" s="21">
        <f t="shared" si="78"/>
        <v>280.445</v>
      </c>
      <c r="BK53" s="21">
        <f>AL$83-AL53</f>
        <v>309.13</v>
      </c>
      <c r="BL53" s="21">
        <f t="shared" si="79"/>
        <v>293.43</v>
      </c>
      <c r="BM53" s="21">
        <f>AN$83-AN53</f>
        <v>294.285</v>
      </c>
      <c r="BN53" s="21">
        <f t="shared" si="80"/>
        <v>278.58500000000004</v>
      </c>
      <c r="BO53" s="21"/>
      <c r="BP53" s="21"/>
      <c r="BQ53" s="21"/>
      <c r="BR53" s="21"/>
      <c r="BS53" s="21"/>
      <c r="BT53" s="21"/>
      <c r="BU53" s="21"/>
      <c r="BV53" s="21"/>
      <c r="BW53" s="21"/>
      <c r="BX53" s="21"/>
      <c r="BY53" s="21"/>
      <c r="BZ53" s="21"/>
      <c r="CA53" s="21"/>
      <c r="CB53" s="21"/>
      <c r="CD53" t="str">
        <f>TEXT(E53,"0000")&amp;" wrt "&amp;TEXT(E$74,"0000")&amp;" via "&amp;TEXT(D$83,"0000")</f>
        <v>OPMT wrt BP21 via BP25</v>
      </c>
      <c r="CE53" s="1">
        <f t="shared" si="81"/>
        <v>2021.323287671233</v>
      </c>
      <c r="CF53" s="20">
        <f t="shared" si="82"/>
        <v>308.84499999999997</v>
      </c>
      <c r="CG53" s="20">
        <f t="shared" si="83"/>
        <v>320.73</v>
      </c>
      <c r="CH53" s="20">
        <f t="shared" si="84"/>
        <v>309.18500000000006</v>
      </c>
      <c r="CI53" s="20"/>
      <c r="CJ53" s="20"/>
      <c r="CK53" s="20"/>
      <c r="CL53" s="20"/>
      <c r="CM53" s="20"/>
      <c r="CN53" s="20"/>
      <c r="CO53" s="20"/>
      <c r="CP53" s="23" t="s">
        <v>57</v>
      </c>
      <c r="CQ53" s="20"/>
      <c r="CR53" s="20">
        <f t="shared" si="85"/>
        <v>309.7826749999999</v>
      </c>
      <c r="CS53" s="20"/>
      <c r="CT53" s="20"/>
      <c r="CU53" s="20"/>
      <c r="CV53" s="20"/>
    </row>
    <row r="54" spans="1:96" ht="15">
      <c r="A54" s="15"/>
      <c r="B54" s="10"/>
      <c r="C54" s="10"/>
      <c r="D54" s="10"/>
      <c r="E54" s="10"/>
      <c r="F54" s="10"/>
      <c r="G54" s="15"/>
      <c r="H54" s="15"/>
      <c r="I54" s="18"/>
      <c r="J54" s="16"/>
      <c r="K54" s="18"/>
      <c r="L54" s="16"/>
      <c r="M54" s="18"/>
      <c r="N54" s="16"/>
      <c r="O54" s="18"/>
      <c r="P54" s="16"/>
      <c r="Q54" s="18"/>
      <c r="R54" s="16"/>
      <c r="S54" s="18"/>
      <c r="T54" s="16"/>
      <c r="U54" s="18"/>
      <c r="V54" s="16"/>
      <c r="W54" s="18"/>
      <c r="X54" s="16"/>
      <c r="Y54" s="18"/>
      <c r="Z54" s="16"/>
      <c r="AA54" s="18"/>
      <c r="AB54" s="16"/>
      <c r="AC54" s="15"/>
      <c r="AD54" s="15"/>
      <c r="AE54" s="15"/>
      <c r="AF54" s="3"/>
      <c r="AG54" s="3"/>
      <c r="AH54" s="3"/>
      <c r="AI54" s="21"/>
      <c r="AJ54" s="21"/>
      <c r="AK54" s="21"/>
      <c r="AL54" s="21"/>
      <c r="AM54" s="21"/>
      <c r="AN54" s="21"/>
      <c r="AO54" s="21"/>
      <c r="AP54" s="21"/>
      <c r="AQ54" s="21"/>
      <c r="AR54" s="21"/>
      <c r="AS54" s="21"/>
      <c r="AT54" s="21"/>
      <c r="AU54" s="21"/>
      <c r="AV54" s="21"/>
      <c r="AW54" s="21"/>
      <c r="AX54" s="21"/>
      <c r="AY54" s="21"/>
      <c r="AZ54" s="21"/>
      <c r="BA54" s="21"/>
      <c r="BB54" s="21"/>
      <c r="BC54" s="15"/>
      <c r="BD54" s="15" t="s">
        <v>89</v>
      </c>
      <c r="BE54" s="16"/>
      <c r="BF54" s="8"/>
      <c r="BG54" s="8"/>
      <c r="BH54" s="8"/>
      <c r="BI54" s="21"/>
      <c r="BJ54" s="21"/>
      <c r="BK54" s="21"/>
      <c r="BL54" s="21"/>
      <c r="BM54" s="21"/>
      <c r="BN54" s="21"/>
      <c r="BO54" s="21"/>
      <c r="BP54" s="21"/>
      <c r="BQ54" s="21"/>
      <c r="BR54" s="21"/>
      <c r="BS54" s="21"/>
      <c r="BT54" s="21"/>
      <c r="BU54" s="21"/>
      <c r="BV54" s="21"/>
      <c r="BW54" s="21"/>
      <c r="BX54" s="21"/>
      <c r="BY54" s="21"/>
      <c r="BZ54" s="21"/>
      <c r="CA54" s="21"/>
      <c r="CB54" s="21"/>
      <c r="CE54" s="1"/>
      <c r="CF54" s="20"/>
      <c r="CG54" s="20"/>
      <c r="CH54" s="20"/>
      <c r="CI54" s="20"/>
      <c r="CJ54" s="20"/>
      <c r="CK54" s="20"/>
      <c r="CL54" s="20"/>
      <c r="CM54" s="20"/>
      <c r="CN54" s="20"/>
      <c r="CO54" s="20"/>
      <c r="CP54" s="23"/>
      <c r="CQ54" s="20"/>
      <c r="CR54" s="20"/>
    </row>
    <row r="55" spans="1:96" ht="15">
      <c r="A55" s="15"/>
      <c r="B55" s="10"/>
      <c r="C55" s="10"/>
      <c r="D55" s="10"/>
      <c r="E55" s="10"/>
      <c r="F55" s="10"/>
      <c r="G55" s="15"/>
      <c r="H55" s="15"/>
      <c r="I55" s="18"/>
      <c r="J55" s="16"/>
      <c r="K55" s="18"/>
      <c r="L55" s="16"/>
      <c r="M55" s="18"/>
      <c r="N55" s="16"/>
      <c r="O55" s="18"/>
      <c r="P55" s="16"/>
      <c r="Q55" s="18"/>
      <c r="R55" s="16"/>
      <c r="S55" s="18"/>
      <c r="T55" s="16"/>
      <c r="U55" s="18"/>
      <c r="V55" s="16"/>
      <c r="W55" s="18"/>
      <c r="X55" s="16"/>
      <c r="Y55" s="18"/>
      <c r="Z55" s="16"/>
      <c r="AA55" s="18"/>
      <c r="AB55" s="16"/>
      <c r="AC55" s="15"/>
      <c r="AD55" s="15"/>
      <c r="AE55" s="15"/>
      <c r="AF55" s="3"/>
      <c r="AG55" s="3"/>
      <c r="AH55" s="3"/>
      <c r="AI55" s="21"/>
      <c r="AJ55" s="21"/>
      <c r="AK55" s="21"/>
      <c r="AL55" s="21"/>
      <c r="AM55" s="21"/>
      <c r="AN55" s="21"/>
      <c r="AO55" s="21"/>
      <c r="AP55" s="21"/>
      <c r="AQ55" s="21"/>
      <c r="AR55" s="21"/>
      <c r="AS55" s="21"/>
      <c r="AT55" s="21"/>
      <c r="AU55" s="21"/>
      <c r="AV55" s="21"/>
      <c r="AW55" s="21"/>
      <c r="AX55" s="21"/>
      <c r="AY55" s="21"/>
      <c r="AZ55" s="21"/>
      <c r="BA55" s="21"/>
      <c r="BB55" s="21"/>
      <c r="BC55" s="15"/>
      <c r="BD55" s="15"/>
      <c r="BE55" s="16"/>
      <c r="BF55" s="8"/>
      <c r="BG55" s="8"/>
      <c r="BH55" s="8"/>
      <c r="BI55" s="21"/>
      <c r="BJ55" s="21"/>
      <c r="BK55" s="21"/>
      <c r="BL55" s="21"/>
      <c r="BM55" s="21"/>
      <c r="BN55" s="21"/>
      <c r="BO55" s="21"/>
      <c r="BP55" s="21"/>
      <c r="BQ55" s="21"/>
      <c r="BR55" s="21"/>
      <c r="BS55" s="21"/>
      <c r="BT55" s="21"/>
      <c r="BU55" s="21"/>
      <c r="BV55" s="21"/>
      <c r="BW55" s="21"/>
      <c r="BX55" s="21"/>
      <c r="BY55" s="21"/>
      <c r="BZ55" s="21"/>
      <c r="CA55" s="21"/>
      <c r="CB55" s="21"/>
      <c r="CE55" s="1"/>
      <c r="CF55" s="20"/>
      <c r="CG55" s="20"/>
      <c r="CH55" s="20"/>
      <c r="CI55" s="20"/>
      <c r="CJ55" s="20"/>
      <c r="CK55" s="20"/>
      <c r="CL55" s="20"/>
      <c r="CM55" s="20"/>
      <c r="CN55" s="20"/>
      <c r="CO55" s="20"/>
      <c r="CP55" s="23"/>
      <c r="CQ55" s="20"/>
      <c r="CR55" s="20"/>
    </row>
    <row r="56" spans="1:96" ht="15">
      <c r="A56" s="15"/>
      <c r="B56" s="10"/>
      <c r="C56" s="10"/>
      <c r="D56" s="10"/>
      <c r="E56" s="10"/>
      <c r="F56" s="10"/>
      <c r="G56" s="15"/>
      <c r="H56" s="15"/>
      <c r="I56" s="18"/>
      <c r="J56" s="16"/>
      <c r="K56" s="18"/>
      <c r="L56" s="16"/>
      <c r="M56" s="18"/>
      <c r="N56" s="16"/>
      <c r="O56" s="18"/>
      <c r="P56" s="16"/>
      <c r="Q56" s="18"/>
      <c r="R56" s="16"/>
      <c r="S56" s="18"/>
      <c r="T56" s="16"/>
      <c r="U56" s="18"/>
      <c r="V56" s="16"/>
      <c r="W56" s="18"/>
      <c r="X56" s="16"/>
      <c r="Y56" s="18"/>
      <c r="Z56" s="16"/>
      <c r="AA56" s="18"/>
      <c r="AB56" s="16"/>
      <c r="AC56" s="15"/>
      <c r="AD56" s="15"/>
      <c r="AE56" s="15"/>
      <c r="AF56" s="3"/>
      <c r="AG56" s="3"/>
      <c r="AH56" s="3"/>
      <c r="AI56" s="21"/>
      <c r="AJ56" s="21"/>
      <c r="AK56" s="21"/>
      <c r="AL56" s="21"/>
      <c r="AM56" s="21"/>
      <c r="AN56" s="21"/>
      <c r="AO56" s="21"/>
      <c r="AP56" s="21"/>
      <c r="AQ56" s="21"/>
      <c r="AR56" s="21"/>
      <c r="AS56" s="21"/>
      <c r="AT56" s="21"/>
      <c r="AU56" s="21"/>
      <c r="AV56" s="21"/>
      <c r="AW56" s="21"/>
      <c r="AX56" s="21"/>
      <c r="AY56" s="21"/>
      <c r="AZ56" s="21"/>
      <c r="BA56" s="21"/>
      <c r="BB56" s="21"/>
      <c r="BC56" s="15"/>
      <c r="BD56" s="15"/>
      <c r="BE56" s="16"/>
      <c r="BF56" s="8"/>
      <c r="BG56" s="8"/>
      <c r="BH56" s="8"/>
      <c r="BI56" s="21"/>
      <c r="BJ56" s="21"/>
      <c r="BK56" s="21"/>
      <c r="BL56" s="21"/>
      <c r="BM56" s="21"/>
      <c r="BN56" s="21"/>
      <c r="BO56" s="21"/>
      <c r="BP56" s="21"/>
      <c r="BQ56" s="21"/>
      <c r="BR56" s="21"/>
      <c r="BS56" s="21"/>
      <c r="BT56" s="21"/>
      <c r="BU56" s="21"/>
      <c r="BV56" s="21"/>
      <c r="BW56" s="21"/>
      <c r="BX56" s="21"/>
      <c r="BY56" s="21"/>
      <c r="BZ56" s="21"/>
      <c r="CA56" s="21"/>
      <c r="CB56" s="21"/>
      <c r="CE56" s="1"/>
      <c r="CF56" s="20"/>
      <c r="CG56" s="20"/>
      <c r="CH56" s="20"/>
      <c r="CI56" s="20"/>
      <c r="CJ56" s="20"/>
      <c r="CK56" s="20"/>
      <c r="CL56" s="20"/>
      <c r="CM56" s="20"/>
      <c r="CN56" s="20"/>
      <c r="CO56" s="20"/>
      <c r="CP56" s="23"/>
      <c r="CQ56" s="20"/>
      <c r="CR56" s="20"/>
    </row>
    <row r="57" spans="1:100" ht="15">
      <c r="A57" s="15"/>
      <c r="B57" s="10"/>
      <c r="C57" s="10"/>
      <c r="D57" s="9"/>
      <c r="E57" s="9"/>
      <c r="F57" s="9"/>
      <c r="G57" s="15"/>
      <c r="H57" s="15"/>
      <c r="I57" s="18"/>
      <c r="J57" s="16"/>
      <c r="K57" s="18"/>
      <c r="L57" s="16"/>
      <c r="M57" s="18"/>
      <c r="N57" s="16"/>
      <c r="O57" s="18"/>
      <c r="P57" s="16"/>
      <c r="Q57" s="18"/>
      <c r="R57" s="16"/>
      <c r="S57" s="18"/>
      <c r="T57" s="16"/>
      <c r="U57" s="18"/>
      <c r="V57" s="16"/>
      <c r="W57" s="18"/>
      <c r="X57" s="16"/>
      <c r="Y57" s="18"/>
      <c r="Z57" s="16"/>
      <c r="AA57" s="18"/>
      <c r="AB57" s="16"/>
      <c r="AC57" s="15"/>
      <c r="AD57" s="15"/>
      <c r="AE57" s="15"/>
      <c r="AF57" s="3"/>
      <c r="AG57" s="3"/>
      <c r="AH57" s="2"/>
      <c r="AI57" s="21"/>
      <c r="AJ57" s="21"/>
      <c r="AK57" s="21"/>
      <c r="AL57" s="21"/>
      <c r="AM57" s="21"/>
      <c r="AN57" s="21"/>
      <c r="AO57" s="21"/>
      <c r="AP57" s="21"/>
      <c r="AQ57" s="21"/>
      <c r="AR57" s="21"/>
      <c r="AS57" s="21"/>
      <c r="AT57" s="21"/>
      <c r="AU57" s="21"/>
      <c r="AV57" s="21"/>
      <c r="AW57" s="21"/>
      <c r="AX57" s="21"/>
      <c r="AY57" s="21"/>
      <c r="AZ57" s="21"/>
      <c r="BA57" s="21"/>
      <c r="BB57" s="21"/>
      <c r="BC57" s="15"/>
      <c r="BD57" s="15"/>
      <c r="BE57" s="16"/>
      <c r="BF57" s="8"/>
      <c r="BG57" s="8"/>
      <c r="BH57" s="8"/>
      <c r="BI57" s="21"/>
      <c r="BJ57" s="21"/>
      <c r="BK57" s="21"/>
      <c r="BL57" s="21"/>
      <c r="BM57" s="21"/>
      <c r="BN57" s="21"/>
      <c r="BO57" s="21"/>
      <c r="BP57" s="21"/>
      <c r="BQ57" s="21"/>
      <c r="BR57" s="21"/>
      <c r="BS57" s="21"/>
      <c r="BT57" s="21"/>
      <c r="BU57" s="21"/>
      <c r="BV57" s="21"/>
      <c r="BW57" s="21"/>
      <c r="BX57" s="21"/>
      <c r="BY57" s="21"/>
      <c r="BZ57" s="21"/>
      <c r="CA57" s="21"/>
      <c r="CB57" s="21"/>
      <c r="CE57" s="1"/>
      <c r="CF57" s="20"/>
      <c r="CG57" s="20"/>
      <c r="CH57" s="20"/>
      <c r="CQ57" s="20"/>
      <c r="CR57" s="20"/>
      <c r="CS57" s="20"/>
      <c r="CT57" s="20"/>
      <c r="CU57" s="20"/>
      <c r="CV57" s="20"/>
    </row>
    <row r="58" spans="1:100" ht="15">
      <c r="A58" s="15"/>
      <c r="B58" s="10"/>
      <c r="C58" s="10"/>
      <c r="D58" s="9"/>
      <c r="E58" s="9"/>
      <c r="F58" s="9"/>
      <c r="G58" s="15"/>
      <c r="H58" s="15"/>
      <c r="I58" s="18"/>
      <c r="J58" s="16"/>
      <c r="K58" s="18"/>
      <c r="L58" s="16"/>
      <c r="M58" s="18"/>
      <c r="N58" s="16"/>
      <c r="O58" s="18"/>
      <c r="P58" s="16"/>
      <c r="Q58" s="18"/>
      <c r="R58" s="16"/>
      <c r="S58" s="18"/>
      <c r="T58" s="16"/>
      <c r="U58" s="18"/>
      <c r="V58" s="16"/>
      <c r="W58" s="18"/>
      <c r="X58" s="16"/>
      <c r="Y58" s="18"/>
      <c r="Z58" s="16"/>
      <c r="AA58" s="18"/>
      <c r="AB58" s="16"/>
      <c r="AC58" s="15"/>
      <c r="AD58" s="15"/>
      <c r="AE58" s="15"/>
      <c r="AF58" s="3"/>
      <c r="AG58" s="3"/>
      <c r="AH58" s="2"/>
      <c r="AI58" s="21"/>
      <c r="AJ58" s="21"/>
      <c r="AK58" s="21"/>
      <c r="AL58" s="21"/>
      <c r="AM58" s="21"/>
      <c r="AN58" s="21"/>
      <c r="AO58" s="21"/>
      <c r="AP58" s="21"/>
      <c r="AQ58" s="21"/>
      <c r="AR58" s="21"/>
      <c r="AS58" s="21"/>
      <c r="AT58" s="21"/>
      <c r="AU58" s="21"/>
      <c r="AV58" s="21"/>
      <c r="AW58" s="21"/>
      <c r="AX58" s="21"/>
      <c r="AY58" s="21"/>
      <c r="AZ58" s="21"/>
      <c r="BA58" s="21"/>
      <c r="BB58" s="21"/>
      <c r="BC58" s="15"/>
      <c r="BD58" s="15"/>
      <c r="BE58" s="16"/>
      <c r="BF58" s="8"/>
      <c r="BG58" s="8"/>
      <c r="BH58" s="8"/>
      <c r="BI58" s="21"/>
      <c r="BJ58" s="21"/>
      <c r="BK58" s="21"/>
      <c r="BL58" s="21"/>
      <c r="BM58" s="21"/>
      <c r="BN58" s="21"/>
      <c r="BO58" s="21"/>
      <c r="BP58" s="21"/>
      <c r="BQ58" s="21"/>
      <c r="BR58" s="21"/>
      <c r="BS58" s="21"/>
      <c r="BT58" s="21"/>
      <c r="BU58" s="21"/>
      <c r="BV58" s="21"/>
      <c r="BW58" s="21"/>
      <c r="BX58" s="21"/>
      <c r="BY58" s="21"/>
      <c r="BZ58" s="21"/>
      <c r="CA58" s="21"/>
      <c r="CB58" s="21"/>
      <c r="CE58" s="1"/>
      <c r="CF58" s="20"/>
      <c r="CG58" s="20"/>
      <c r="CH58" s="20"/>
      <c r="CI58" s="20"/>
      <c r="CJ58" s="20"/>
      <c r="CK58" s="20"/>
      <c r="CL58" s="20"/>
      <c r="CM58" s="20"/>
      <c r="CN58" s="20"/>
      <c r="CO58" s="20"/>
      <c r="CP58" s="23"/>
      <c r="CQ58" s="20"/>
      <c r="CR58" s="20"/>
      <c r="CS58" s="20"/>
      <c r="CT58" s="20"/>
      <c r="CU58" s="20"/>
      <c r="CV58" s="20"/>
    </row>
    <row r="59" spans="1:96" ht="15">
      <c r="A59" s="15"/>
      <c r="B59" s="10"/>
      <c r="C59" s="10"/>
      <c r="D59" s="10"/>
      <c r="E59" s="10"/>
      <c r="F59" s="10"/>
      <c r="G59" s="15"/>
      <c r="H59" s="15"/>
      <c r="I59" s="18"/>
      <c r="J59" s="16"/>
      <c r="K59" s="18"/>
      <c r="L59" s="16"/>
      <c r="M59" s="18"/>
      <c r="N59" s="16"/>
      <c r="O59" s="18"/>
      <c r="P59" s="16"/>
      <c r="Q59" s="18"/>
      <c r="R59" s="16"/>
      <c r="S59" s="18"/>
      <c r="T59" s="16"/>
      <c r="U59" s="18"/>
      <c r="V59" s="16"/>
      <c r="W59" s="18"/>
      <c r="X59" s="16"/>
      <c r="Y59" s="18"/>
      <c r="Z59" s="16"/>
      <c r="AA59" s="18"/>
      <c r="AB59" s="16"/>
      <c r="AC59" s="15"/>
      <c r="AD59" s="15"/>
      <c r="AE59" s="15"/>
      <c r="AF59" s="3"/>
      <c r="AG59" s="3"/>
      <c r="AH59" s="3"/>
      <c r="AI59" s="21"/>
      <c r="AJ59" s="21"/>
      <c r="AK59" s="21"/>
      <c r="AL59" s="21"/>
      <c r="AM59" s="21"/>
      <c r="AN59" s="21"/>
      <c r="AO59" s="21"/>
      <c r="AP59" s="21"/>
      <c r="AQ59" s="21"/>
      <c r="AR59" s="21"/>
      <c r="AS59" s="21"/>
      <c r="AT59" s="21"/>
      <c r="AU59" s="21"/>
      <c r="AV59" s="21"/>
      <c r="AW59" s="21"/>
      <c r="AX59" s="21"/>
      <c r="AY59" s="21"/>
      <c r="AZ59" s="21"/>
      <c r="BA59" s="21"/>
      <c r="BB59" s="21"/>
      <c r="BC59" s="15"/>
      <c r="BD59" s="15"/>
      <c r="BE59" s="16"/>
      <c r="BF59" s="8"/>
      <c r="BG59" s="8"/>
      <c r="BH59" s="8"/>
      <c r="BI59" s="21"/>
      <c r="BJ59" s="21"/>
      <c r="BK59" s="21"/>
      <c r="BL59" s="21"/>
      <c r="BM59" s="21"/>
      <c r="BN59" s="21"/>
      <c r="BO59" s="21"/>
      <c r="BP59" s="21"/>
      <c r="BQ59" s="21"/>
      <c r="BR59" s="21"/>
      <c r="BS59" s="21"/>
      <c r="BT59" s="21"/>
      <c r="BU59" s="21"/>
      <c r="BV59" s="21"/>
      <c r="BW59" s="21"/>
      <c r="BX59" s="21"/>
      <c r="BY59" s="21"/>
      <c r="BZ59" s="21"/>
      <c r="CA59" s="21"/>
      <c r="CB59" s="21"/>
      <c r="CE59" s="1"/>
      <c r="CF59" s="20"/>
      <c r="CG59" s="20"/>
      <c r="CH59" s="20"/>
      <c r="CI59" s="20"/>
      <c r="CJ59" s="20"/>
      <c r="CK59" s="20"/>
      <c r="CL59" s="20"/>
      <c r="CM59" s="20"/>
      <c r="CN59" s="20"/>
      <c r="CO59" s="20"/>
      <c r="CP59" s="23"/>
      <c r="CQ59" s="20"/>
      <c r="CR59" s="20"/>
    </row>
    <row r="60" spans="1:96" ht="15">
      <c r="A60" s="15"/>
      <c r="B60" s="10"/>
      <c r="C60" s="10"/>
      <c r="D60" s="10"/>
      <c r="E60" s="10"/>
      <c r="F60" s="10"/>
      <c r="G60" s="15"/>
      <c r="H60" s="15"/>
      <c r="I60" s="18"/>
      <c r="J60" s="16"/>
      <c r="K60" s="18"/>
      <c r="L60" s="16"/>
      <c r="M60" s="18"/>
      <c r="N60" s="16"/>
      <c r="O60" s="18"/>
      <c r="P60" s="16"/>
      <c r="Q60" s="18"/>
      <c r="R60" s="16"/>
      <c r="S60" s="18"/>
      <c r="T60" s="16"/>
      <c r="U60" s="18"/>
      <c r="V60" s="16"/>
      <c r="W60" s="18"/>
      <c r="X60" s="16"/>
      <c r="Y60" s="18"/>
      <c r="Z60" s="16"/>
      <c r="AA60" s="18"/>
      <c r="AB60" s="16"/>
      <c r="AC60" s="15"/>
      <c r="AD60" s="15"/>
      <c r="AE60" s="15"/>
      <c r="AF60" s="3"/>
      <c r="AG60" s="3"/>
      <c r="AH60" s="3"/>
      <c r="AI60" s="21"/>
      <c r="AJ60" s="21"/>
      <c r="AK60" s="21"/>
      <c r="AL60" s="21"/>
      <c r="AM60" s="21"/>
      <c r="AN60" s="21"/>
      <c r="AO60" s="21"/>
      <c r="AP60" s="21"/>
      <c r="AQ60" s="21"/>
      <c r="AR60" s="21"/>
      <c r="AS60" s="21"/>
      <c r="AT60" s="21"/>
      <c r="AU60" s="21"/>
      <c r="AV60" s="21"/>
      <c r="AW60" s="21"/>
      <c r="AX60" s="21"/>
      <c r="AY60" s="21"/>
      <c r="AZ60" s="21"/>
      <c r="BA60" s="21"/>
      <c r="BB60" s="21"/>
      <c r="BC60" s="15"/>
      <c r="BD60" s="15"/>
      <c r="BE60" s="16"/>
      <c r="BF60" s="8"/>
      <c r="BG60" s="8"/>
      <c r="BH60" s="8"/>
      <c r="BI60" s="21"/>
      <c r="BJ60" s="21"/>
      <c r="BK60" s="21"/>
      <c r="BL60" s="21"/>
      <c r="BM60" s="21"/>
      <c r="BN60" s="21"/>
      <c r="BO60" s="21"/>
      <c r="BP60" s="21"/>
      <c r="BQ60" s="21"/>
      <c r="BR60" s="21"/>
      <c r="BS60" s="21"/>
      <c r="BT60" s="21"/>
      <c r="BU60" s="21"/>
      <c r="BV60" s="21"/>
      <c r="BW60" s="21"/>
      <c r="BX60" s="21"/>
      <c r="BY60" s="21"/>
      <c r="BZ60" s="21"/>
      <c r="CA60" s="21"/>
      <c r="CB60" s="21"/>
      <c r="CE60" s="1"/>
      <c r="CF60" s="20"/>
      <c r="CG60" s="20"/>
      <c r="CH60" s="20"/>
      <c r="CI60" s="20"/>
      <c r="CJ60" s="20"/>
      <c r="CK60" s="20"/>
      <c r="CL60" s="20"/>
      <c r="CM60" s="20"/>
      <c r="CN60" s="20"/>
      <c r="CO60" s="20"/>
      <c r="CP60" s="23"/>
      <c r="CQ60" s="20"/>
      <c r="CR60" s="20"/>
    </row>
    <row r="61" spans="1:96" ht="15">
      <c r="A61" s="15"/>
      <c r="B61" s="10"/>
      <c r="C61" s="10"/>
      <c r="D61" s="10"/>
      <c r="E61" s="10"/>
      <c r="F61" s="10"/>
      <c r="G61" s="15"/>
      <c r="H61" s="15"/>
      <c r="I61" s="18"/>
      <c r="J61" s="16"/>
      <c r="K61" s="18"/>
      <c r="L61" s="16"/>
      <c r="M61" s="18"/>
      <c r="N61" s="16"/>
      <c r="O61" s="18"/>
      <c r="P61" s="16"/>
      <c r="Q61" s="18"/>
      <c r="R61" s="16"/>
      <c r="S61" s="18"/>
      <c r="T61" s="16"/>
      <c r="U61" s="18"/>
      <c r="V61" s="16"/>
      <c r="W61" s="18"/>
      <c r="X61" s="16"/>
      <c r="Y61" s="18"/>
      <c r="Z61" s="16"/>
      <c r="AA61" s="18"/>
      <c r="AB61" s="16"/>
      <c r="AC61" s="15"/>
      <c r="AD61" s="15"/>
      <c r="AE61" s="15"/>
      <c r="AF61" s="3"/>
      <c r="AG61" s="3"/>
      <c r="AH61" s="3"/>
      <c r="AI61" s="21"/>
      <c r="AJ61" s="21"/>
      <c r="AK61" s="21"/>
      <c r="AL61" s="21"/>
      <c r="AM61" s="21"/>
      <c r="AN61" s="21"/>
      <c r="AO61" s="21"/>
      <c r="AP61" s="21"/>
      <c r="AQ61" s="21"/>
      <c r="AR61" s="21"/>
      <c r="AS61" s="21"/>
      <c r="AT61" s="21"/>
      <c r="AU61" s="21"/>
      <c r="AV61" s="21"/>
      <c r="AW61" s="21"/>
      <c r="AX61" s="21"/>
      <c r="AY61" s="21"/>
      <c r="AZ61" s="21"/>
      <c r="BA61" s="21"/>
      <c r="BB61" s="21"/>
      <c r="BC61" s="15"/>
      <c r="BD61" s="15"/>
      <c r="BE61" s="16"/>
      <c r="BF61" s="8"/>
      <c r="BG61" s="8"/>
      <c r="BH61" s="8"/>
      <c r="BI61" s="21"/>
      <c r="BJ61" s="21"/>
      <c r="BK61" s="21"/>
      <c r="BL61" s="21"/>
      <c r="BM61" s="21"/>
      <c r="BN61" s="21"/>
      <c r="BO61" s="21"/>
      <c r="BP61" s="21"/>
      <c r="BQ61" s="21"/>
      <c r="BR61" s="21"/>
      <c r="BS61" s="21"/>
      <c r="BT61" s="21"/>
      <c r="BU61" s="21"/>
      <c r="BV61" s="21"/>
      <c r="BW61" s="21"/>
      <c r="BX61" s="21"/>
      <c r="BY61" s="21"/>
      <c r="BZ61" s="21"/>
      <c r="CA61" s="21"/>
      <c r="CB61" s="21"/>
      <c r="CE61" s="1"/>
      <c r="CF61" s="20"/>
      <c r="CG61" s="20"/>
      <c r="CH61" s="20"/>
      <c r="CI61" s="20"/>
      <c r="CJ61" s="20"/>
      <c r="CK61" s="20"/>
      <c r="CL61" s="20"/>
      <c r="CM61" s="20"/>
      <c r="CN61" s="20"/>
      <c r="CO61" s="20"/>
      <c r="CP61" s="23"/>
      <c r="CQ61" s="20"/>
      <c r="CR61" s="20"/>
    </row>
    <row r="62" spans="1:96" ht="15">
      <c r="A62" s="15"/>
      <c r="B62" s="10"/>
      <c r="C62" s="10"/>
      <c r="D62" s="10"/>
      <c r="E62" s="10"/>
      <c r="F62" s="10"/>
      <c r="G62" s="15"/>
      <c r="H62" s="15"/>
      <c r="I62" s="18"/>
      <c r="J62" s="16"/>
      <c r="K62" s="18"/>
      <c r="L62" s="16"/>
      <c r="M62" s="18"/>
      <c r="N62" s="16"/>
      <c r="O62" s="18"/>
      <c r="P62" s="16"/>
      <c r="Q62" s="18"/>
      <c r="R62" s="16"/>
      <c r="S62" s="18"/>
      <c r="T62" s="16"/>
      <c r="U62" s="18"/>
      <c r="V62" s="16"/>
      <c r="W62" s="18"/>
      <c r="X62" s="16"/>
      <c r="Y62" s="18"/>
      <c r="Z62" s="16"/>
      <c r="AA62" s="18"/>
      <c r="AB62" s="16"/>
      <c r="AC62" s="15"/>
      <c r="AD62" s="15"/>
      <c r="AE62" s="15"/>
      <c r="AF62" s="3"/>
      <c r="AG62" s="3"/>
      <c r="AH62" s="3"/>
      <c r="AI62" s="21"/>
      <c r="AJ62" s="21"/>
      <c r="AK62" s="21"/>
      <c r="AL62" s="21"/>
      <c r="AM62" s="21"/>
      <c r="AN62" s="21"/>
      <c r="AO62" s="21"/>
      <c r="AP62" s="21"/>
      <c r="AQ62" s="21"/>
      <c r="AR62" s="21"/>
      <c r="AS62" s="21"/>
      <c r="AT62" s="21"/>
      <c r="AU62" s="21"/>
      <c r="AV62" s="21"/>
      <c r="AW62" s="21"/>
      <c r="AX62" s="21"/>
      <c r="AY62" s="21"/>
      <c r="AZ62" s="21"/>
      <c r="BA62" s="21"/>
      <c r="BB62" s="21"/>
      <c r="BC62" s="15"/>
      <c r="BD62" s="15"/>
      <c r="BE62" s="16"/>
      <c r="BF62" s="8"/>
      <c r="BG62" s="8"/>
      <c r="BH62" s="8"/>
      <c r="BI62" s="21"/>
      <c r="BJ62" s="21"/>
      <c r="BK62" s="21"/>
      <c r="BL62" s="21"/>
      <c r="BM62" s="21"/>
      <c r="BN62" s="21"/>
      <c r="BO62" s="21"/>
      <c r="BP62" s="21"/>
      <c r="BQ62" s="21"/>
      <c r="BR62" s="21"/>
      <c r="BS62" s="21"/>
      <c r="BT62" s="21"/>
      <c r="BU62" s="21"/>
      <c r="BV62" s="21"/>
      <c r="BW62" s="21"/>
      <c r="BX62" s="21"/>
      <c r="BY62" s="21"/>
      <c r="BZ62" s="21"/>
      <c r="CA62" s="21"/>
      <c r="CB62" s="21"/>
      <c r="CE62" s="1"/>
      <c r="CF62" s="20"/>
      <c r="CG62" s="20"/>
      <c r="CH62" s="20"/>
      <c r="CI62" s="20"/>
      <c r="CJ62" s="20"/>
      <c r="CK62" s="20"/>
      <c r="CL62" s="20"/>
      <c r="CM62" s="20"/>
      <c r="CN62" s="20"/>
      <c r="CO62" s="20"/>
      <c r="CP62" s="23"/>
      <c r="CQ62" s="20"/>
      <c r="CR62" s="20"/>
    </row>
    <row r="63" spans="1:96" ht="15">
      <c r="A63" t="s">
        <v>41</v>
      </c>
      <c r="B63" s="4"/>
      <c r="C63" s="4"/>
      <c r="D63" s="4"/>
      <c r="E63" s="4"/>
      <c r="F63" s="4"/>
      <c r="I63" s="5"/>
      <c r="J63" s="5"/>
      <c r="K63" s="5"/>
      <c r="L63" s="1"/>
      <c r="M63" s="5"/>
      <c r="N63" s="1"/>
      <c r="O63" s="1"/>
      <c r="P63" s="1"/>
      <c r="Q63" s="1"/>
      <c r="R63" s="1"/>
      <c r="S63" s="1"/>
      <c r="T63" s="1"/>
      <c r="U63" s="1"/>
      <c r="V63" s="1"/>
      <c r="W63" s="1"/>
      <c r="X63" s="1"/>
      <c r="Y63" s="1"/>
      <c r="Z63" s="1"/>
      <c r="AA63" s="1"/>
      <c r="AB63" s="1"/>
      <c r="AF63" s="5"/>
      <c r="AG63" s="5"/>
      <c r="AI63" s="1"/>
      <c r="AJ63" s="21"/>
      <c r="AK63" s="21"/>
      <c r="AL63" s="21"/>
      <c r="AM63" s="21"/>
      <c r="AN63" s="21"/>
      <c r="AO63" s="21"/>
      <c r="AP63" s="21"/>
      <c r="AQ63" s="21"/>
      <c r="AR63" s="21"/>
      <c r="AS63" s="21"/>
      <c r="AT63" s="21"/>
      <c r="AU63" s="21"/>
      <c r="AV63" s="21"/>
      <c r="AW63" s="21"/>
      <c r="AX63" s="21"/>
      <c r="AY63" s="21"/>
      <c r="AZ63" s="21"/>
      <c r="BA63" s="21"/>
      <c r="BB63" s="21"/>
      <c r="BC63" s="15"/>
      <c r="BD63" s="15"/>
      <c r="BE63" s="16"/>
      <c r="BF63" s="24"/>
      <c r="BG63" s="24"/>
      <c r="BH63" s="24"/>
      <c r="BI63" s="21"/>
      <c r="BJ63" s="21"/>
      <c r="BK63" s="21"/>
      <c r="BL63" s="21"/>
      <c r="BM63" s="21"/>
      <c r="BN63" s="21"/>
      <c r="BO63" s="21"/>
      <c r="BP63" s="21"/>
      <c r="BQ63" s="21"/>
      <c r="BR63" s="21"/>
      <c r="BS63" s="21"/>
      <c r="BT63" s="21"/>
      <c r="BU63" s="21"/>
      <c r="BV63" s="21"/>
      <c r="BW63" s="21"/>
      <c r="BX63" s="21"/>
      <c r="BY63" s="21"/>
      <c r="BZ63" s="21"/>
      <c r="CA63" s="21"/>
      <c r="CB63" s="21"/>
      <c r="CE63" s="1"/>
      <c r="CF63" s="20"/>
      <c r="CG63" s="20"/>
      <c r="CH63" s="20"/>
      <c r="CI63" s="20"/>
      <c r="CJ63" s="20"/>
      <c r="CK63" s="20"/>
      <c r="CL63" s="20"/>
      <c r="CM63" s="20"/>
      <c r="CN63" s="20"/>
      <c r="CO63" s="20"/>
      <c r="CP63" s="23"/>
      <c r="CQ63" s="20"/>
      <c r="CR63" s="20"/>
    </row>
    <row r="64" spans="2:96" ht="15">
      <c r="B64" s="4"/>
      <c r="C64" s="4"/>
      <c r="D64" s="4"/>
      <c r="E64" s="4"/>
      <c r="F64" t="s">
        <v>39</v>
      </c>
      <c r="I64" s="5"/>
      <c r="J64" s="5"/>
      <c r="K64" s="5"/>
      <c r="L64" s="1"/>
      <c r="M64" s="5"/>
      <c r="N64" s="1"/>
      <c r="O64" s="1"/>
      <c r="P64" s="1"/>
      <c r="Q64" s="1"/>
      <c r="R64" s="1"/>
      <c r="S64" s="1"/>
      <c r="T64" s="1"/>
      <c r="U64" s="1"/>
      <c r="V64" s="1"/>
      <c r="W64" s="1"/>
      <c r="X64" s="1"/>
      <c r="Y64" s="1"/>
      <c r="Z64" s="1"/>
      <c r="AA64" s="1"/>
      <c r="AB64" s="1"/>
      <c r="AD64" t="s">
        <v>33</v>
      </c>
      <c r="AF64" s="5"/>
      <c r="AG64" s="5"/>
      <c r="AI64" s="1"/>
      <c r="AJ64" s="21"/>
      <c r="AK64" s="21"/>
      <c r="AL64" s="21"/>
      <c r="AM64" s="21"/>
      <c r="AN64" s="21"/>
      <c r="AO64" s="21"/>
      <c r="AP64" s="21"/>
      <c r="AQ64" s="21"/>
      <c r="AR64" s="21"/>
      <c r="AS64" s="21"/>
      <c r="AT64" s="21"/>
      <c r="AU64" s="21"/>
      <c r="AV64" s="21"/>
      <c r="AW64" s="21"/>
      <c r="AX64" s="21"/>
      <c r="AY64" s="21"/>
      <c r="AZ64" s="21"/>
      <c r="BA64" s="21"/>
      <c r="BB64" s="21"/>
      <c r="BC64" s="15"/>
      <c r="BD64" s="15"/>
      <c r="BE64" s="16"/>
      <c r="BF64" s="24"/>
      <c r="BG64" s="24"/>
      <c r="BH64" s="24"/>
      <c r="BI64" s="21"/>
      <c r="BJ64" s="21"/>
      <c r="BK64" s="21"/>
      <c r="BL64" s="21"/>
      <c r="BM64" s="21"/>
      <c r="BN64" s="21"/>
      <c r="BO64" s="21"/>
      <c r="BP64" s="21"/>
      <c r="BQ64" s="21"/>
      <c r="BR64" s="21"/>
      <c r="BS64" s="21"/>
      <c r="BT64" s="21"/>
      <c r="BU64" s="21"/>
      <c r="BV64" s="21"/>
      <c r="BW64" s="21"/>
      <c r="BX64" s="21"/>
      <c r="BY64" s="21"/>
      <c r="BZ64" s="21"/>
      <c r="CA64" s="21"/>
      <c r="CB64" s="21"/>
      <c r="CE64" s="1"/>
      <c r="CF64" s="20"/>
      <c r="CG64" s="20"/>
      <c r="CH64" s="20"/>
      <c r="CI64" s="20"/>
      <c r="CJ64" s="20"/>
      <c r="CK64" s="20"/>
      <c r="CL64" s="20"/>
      <c r="CM64" s="20"/>
      <c r="CN64" s="20"/>
      <c r="CO64" s="20"/>
      <c r="CP64" s="23"/>
      <c r="CQ64" s="20"/>
      <c r="CR64" s="20"/>
    </row>
    <row r="65" spans="1:96" ht="15">
      <c r="A65" s="15" t="s">
        <v>144</v>
      </c>
      <c r="B65" s="26"/>
      <c r="C65" s="26"/>
      <c r="D65" s="26"/>
      <c r="E65" s="26"/>
      <c r="F65" s="26"/>
      <c r="G65" s="15"/>
      <c r="H65" s="15"/>
      <c r="I65" s="25"/>
      <c r="J65" s="24"/>
      <c r="K65" s="25"/>
      <c r="L65" s="16"/>
      <c r="M65" s="25"/>
      <c r="N65" s="16"/>
      <c r="O65" s="16"/>
      <c r="P65" s="16"/>
      <c r="Q65" s="16"/>
      <c r="R65" s="16"/>
      <c r="S65" s="16"/>
      <c r="T65" s="16"/>
      <c r="U65" s="16"/>
      <c r="V65" s="16"/>
      <c r="W65" s="16"/>
      <c r="X65" s="16"/>
      <c r="Y65" s="16"/>
      <c r="Z65" s="16"/>
      <c r="AA65" s="16"/>
      <c r="AB65" s="16"/>
      <c r="AC65" s="15"/>
      <c r="AD65" s="15"/>
      <c r="AE65" s="15"/>
      <c r="AF65" s="24"/>
      <c r="AG65" s="24"/>
      <c r="AH65" s="24"/>
      <c r="AI65" s="21"/>
      <c r="AJ65" s="21"/>
      <c r="AK65" s="21"/>
      <c r="AL65" s="21"/>
      <c r="AM65" s="21"/>
      <c r="AN65" s="21"/>
      <c r="AO65" s="21"/>
      <c r="AP65" s="21"/>
      <c r="AQ65" s="21"/>
      <c r="AR65" s="21"/>
      <c r="AS65" s="21"/>
      <c r="AT65" s="21"/>
      <c r="AU65" s="21"/>
      <c r="AV65" s="21"/>
      <c r="AW65" s="21"/>
      <c r="AX65" s="21"/>
      <c r="AY65" s="21"/>
      <c r="AZ65" s="21"/>
      <c r="BA65" s="21"/>
      <c r="BB65" s="21"/>
      <c r="BC65" s="15"/>
      <c r="BD65" s="15"/>
      <c r="BE65" s="16"/>
      <c r="BF65" s="24"/>
      <c r="BG65" s="24"/>
      <c r="BH65" s="24"/>
      <c r="BI65" s="21"/>
      <c r="BJ65" s="21"/>
      <c r="BK65" s="21"/>
      <c r="BL65" s="21"/>
      <c r="BM65" s="21"/>
      <c r="BN65" s="21"/>
      <c r="BO65" s="21"/>
      <c r="BP65" s="21"/>
      <c r="BQ65" s="21"/>
      <c r="BR65" s="21"/>
      <c r="BS65" s="21"/>
      <c r="BT65" s="21"/>
      <c r="BU65" s="21"/>
      <c r="BV65" s="21"/>
      <c r="BW65" s="21"/>
      <c r="BX65" s="21"/>
      <c r="BY65" s="21"/>
      <c r="BZ65" s="21"/>
      <c r="CA65" s="21"/>
      <c r="CB65" s="21"/>
      <c r="CE65" s="1"/>
      <c r="CF65" s="20"/>
      <c r="CG65" s="20"/>
      <c r="CH65" s="20"/>
      <c r="CI65" s="20"/>
      <c r="CJ65" s="20"/>
      <c r="CK65" s="20"/>
      <c r="CL65" s="20"/>
      <c r="CM65" s="20"/>
      <c r="CN65" s="20"/>
      <c r="CO65" s="20"/>
      <c r="CP65" s="23"/>
      <c r="CQ65" s="20"/>
      <c r="CR65" s="20"/>
    </row>
    <row r="66" spans="2:80" ht="15">
      <c r="B66" s="10" t="s">
        <v>19</v>
      </c>
      <c r="C66" s="10" t="s">
        <v>20</v>
      </c>
      <c r="D66" s="10" t="s">
        <v>27</v>
      </c>
      <c r="E66" s="10" t="s">
        <v>28</v>
      </c>
      <c r="F66" s="10" t="s">
        <v>9</v>
      </c>
      <c r="G66" t="s">
        <v>1</v>
      </c>
      <c r="H66" s="4" t="s">
        <v>0</v>
      </c>
      <c r="I66" s="6" t="s">
        <v>14</v>
      </c>
      <c r="J66" t="s">
        <v>10</v>
      </c>
      <c r="K66" s="6" t="s">
        <v>15</v>
      </c>
      <c r="L66" t="s">
        <v>10</v>
      </c>
      <c r="M66" s="6" t="s">
        <v>66</v>
      </c>
      <c r="N66" t="s">
        <v>10</v>
      </c>
      <c r="O66" s="6" t="s">
        <v>95</v>
      </c>
      <c r="P66" t="s">
        <v>10</v>
      </c>
      <c r="Q66" s="6" t="s">
        <v>101</v>
      </c>
      <c r="R66" t="s">
        <v>10</v>
      </c>
      <c r="S66" s="6" t="s">
        <v>102</v>
      </c>
      <c r="T66" t="s">
        <v>10</v>
      </c>
      <c r="U66" s="6" t="s">
        <v>145</v>
      </c>
      <c r="V66" t="s">
        <v>10</v>
      </c>
      <c r="W66" s="6" t="s">
        <v>146</v>
      </c>
      <c r="X66" t="s">
        <v>10</v>
      </c>
      <c r="Y66" s="6" t="s">
        <v>113</v>
      </c>
      <c r="Z66" t="s">
        <v>10</v>
      </c>
      <c r="AA66" s="6" t="s">
        <v>114</v>
      </c>
      <c r="AB66" t="s">
        <v>10</v>
      </c>
      <c r="AD66" t="s">
        <v>0</v>
      </c>
      <c r="AE66" t="s">
        <v>1</v>
      </c>
      <c r="AF66" s="2" t="s">
        <v>3</v>
      </c>
      <c r="AG66" s="2" t="s">
        <v>69</v>
      </c>
      <c r="AH66" s="2" t="s">
        <v>16</v>
      </c>
      <c r="AI66" t="s">
        <v>67</v>
      </c>
      <c r="AK66" t="s">
        <v>68</v>
      </c>
      <c r="AM66" t="s">
        <v>70</v>
      </c>
      <c r="AO66" t="s">
        <v>96</v>
      </c>
      <c r="AQ66" t="s">
        <v>109</v>
      </c>
      <c r="AS66" t="s">
        <v>129</v>
      </c>
      <c r="AU66" t="s">
        <v>147</v>
      </c>
      <c r="AW66" t="s">
        <v>148</v>
      </c>
      <c r="AY66" t="s">
        <v>117</v>
      </c>
      <c r="BA66" t="s">
        <v>118</v>
      </c>
      <c r="BE66" s="1"/>
      <c r="BF66" s="5"/>
      <c r="BG66" s="5"/>
      <c r="BH66" s="5"/>
      <c r="BI66" s="1"/>
      <c r="BJ66" s="1"/>
      <c r="BK66" s="1"/>
      <c r="BL66" s="1"/>
      <c r="BM66" s="1"/>
      <c r="BN66" s="1"/>
      <c r="BO66" s="1"/>
      <c r="BP66" s="1"/>
      <c r="BQ66" s="1"/>
      <c r="BR66" s="1"/>
      <c r="BS66" s="1"/>
      <c r="BT66" s="1"/>
      <c r="BU66" s="1"/>
      <c r="BV66" s="1"/>
      <c r="BW66" s="1"/>
      <c r="BX66" s="1"/>
      <c r="BY66" s="1"/>
      <c r="BZ66" s="1"/>
      <c r="CA66" s="1"/>
      <c r="CB66" s="1"/>
    </row>
    <row r="67" spans="1:80" ht="1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t="s">
        <v>2</v>
      </c>
      <c r="AJ67" s="13" t="s">
        <v>5</v>
      </c>
      <c r="AK67" s="13" t="s">
        <v>2</v>
      </c>
      <c r="AL67" s="13" t="s">
        <v>5</v>
      </c>
      <c r="AM67" s="13" t="s">
        <v>2</v>
      </c>
      <c r="AN67" s="13" t="s">
        <v>5</v>
      </c>
      <c r="AO67" s="13" t="s">
        <v>2</v>
      </c>
      <c r="AP67" s="13" t="s">
        <v>5</v>
      </c>
      <c r="AQ67" s="13" t="s">
        <v>2</v>
      </c>
      <c r="AR67" s="13" t="s">
        <v>5</v>
      </c>
      <c r="AS67" s="13" t="s">
        <v>2</v>
      </c>
      <c r="AT67" s="13" t="s">
        <v>5</v>
      </c>
      <c r="AU67" s="13"/>
      <c r="AV67" s="13"/>
      <c r="AW67" s="13"/>
      <c r="AX67" s="13"/>
      <c r="AY67" s="13"/>
      <c r="AZ67" s="13"/>
      <c r="BA67" s="13"/>
      <c r="BB67" s="13"/>
      <c r="BE67" s="1"/>
      <c r="BF67" s="5"/>
      <c r="BG67" s="5"/>
      <c r="BH67" s="5"/>
      <c r="BI67" s="1"/>
      <c r="BJ67" s="1"/>
      <c r="BK67" s="1"/>
      <c r="BL67" s="1"/>
      <c r="BM67" s="1"/>
      <c r="BN67" s="1"/>
      <c r="BO67" s="1"/>
      <c r="BP67" s="1"/>
      <c r="BQ67" s="1"/>
      <c r="BR67" s="1"/>
      <c r="BS67" s="1"/>
      <c r="BT67" s="1"/>
      <c r="BU67" s="1"/>
      <c r="BV67" s="1"/>
      <c r="BW67" s="1"/>
      <c r="BX67" s="1"/>
      <c r="BY67" s="1"/>
      <c r="BZ67" s="1"/>
      <c r="CA67" s="1"/>
      <c r="CB67" s="1"/>
    </row>
    <row r="68" spans="1:80" ht="15">
      <c r="A68" s="15"/>
      <c r="B68" s="10">
        <v>59261</v>
      </c>
      <c r="C68" s="10">
        <v>59266</v>
      </c>
      <c r="D68" s="9" t="s">
        <v>65</v>
      </c>
      <c r="E68" s="9" t="s">
        <v>112</v>
      </c>
      <c r="F68" s="9" t="s">
        <v>11</v>
      </c>
      <c r="G68" s="15" t="str">
        <f>TEXT(B68,"00000")&amp;"-"&amp;TEXT(C68,"00000")</f>
        <v>59261-59266</v>
      </c>
      <c r="H68" s="15" t="str">
        <f>TEXT(D68,"0000")&amp;"-"&amp;TEXT(E68,"0000")</f>
        <v>BP1J-BP21</v>
      </c>
      <c r="I68" s="18">
        <v>-92.12</v>
      </c>
      <c r="J68" s="16">
        <v>0.1</v>
      </c>
      <c r="K68" s="18">
        <v>-91.25</v>
      </c>
      <c r="L68" s="16">
        <v>0.1</v>
      </c>
      <c r="M68" s="18">
        <v>-92.92</v>
      </c>
      <c r="N68" s="16">
        <v>0.1</v>
      </c>
      <c r="O68" s="18">
        <v>-92.07</v>
      </c>
      <c r="P68" s="16">
        <v>0.1</v>
      </c>
      <c r="Q68" s="18">
        <v>-93.56</v>
      </c>
      <c r="R68" s="16">
        <v>0.1</v>
      </c>
      <c r="S68" s="18">
        <v>-83.83</v>
      </c>
      <c r="T68" s="16">
        <v>0.1</v>
      </c>
      <c r="U68" s="21">
        <v>-79.5</v>
      </c>
      <c r="V68" s="16">
        <v>0.5</v>
      </c>
      <c r="W68" s="21">
        <v>-81.6</v>
      </c>
      <c r="X68" s="16">
        <v>0.2</v>
      </c>
      <c r="Y68" s="21"/>
      <c r="Z68" s="16"/>
      <c r="AA68" s="21"/>
      <c r="AB68" s="16"/>
      <c r="AC68" s="15"/>
      <c r="AD68" s="15" t="str">
        <f>H68</f>
        <v>BP1J-BP21</v>
      </c>
      <c r="AE68" s="15" t="str">
        <f>TEXT(B68,"00000")&amp;"-"&amp;TEXT(C68,"00000")</f>
        <v>59261-59266</v>
      </c>
      <c r="AF68" s="3">
        <v>195.55</v>
      </c>
      <c r="AG68" s="3">
        <v>43.25</v>
      </c>
      <c r="AH68" s="2"/>
      <c r="AI68" s="21">
        <f>I68</f>
        <v>-92.12</v>
      </c>
      <c r="AJ68" s="21">
        <f>AI68+$AF68-$AG68</f>
        <v>60.18000000000001</v>
      </c>
      <c r="AK68" s="21">
        <f>K68</f>
        <v>-91.25</v>
      </c>
      <c r="AL68" s="21">
        <f>AK68+$AF68-$AG68</f>
        <v>61.05000000000001</v>
      </c>
      <c r="AM68" s="21">
        <f>M68</f>
        <v>-92.92</v>
      </c>
      <c r="AN68" s="21">
        <f>AM68+$AF68-$AG68</f>
        <v>59.38000000000001</v>
      </c>
      <c r="AO68" s="21">
        <f>O68</f>
        <v>-92.07</v>
      </c>
      <c r="AP68" s="21">
        <f>AO68+$AF68-$AG68</f>
        <v>60.23000000000002</v>
      </c>
      <c r="AQ68" s="21">
        <f>Q68</f>
        <v>-93.56</v>
      </c>
      <c r="AR68" s="21">
        <f>AQ68+$AF68-$AG68</f>
        <v>58.74000000000001</v>
      </c>
      <c r="AS68" s="21">
        <f>S68</f>
        <v>-83.83</v>
      </c>
      <c r="AT68" s="21">
        <f>AS68+$AF68-$AG68</f>
        <v>68.47000000000001</v>
      </c>
      <c r="AU68" s="21">
        <f>U68</f>
        <v>-79.5</v>
      </c>
      <c r="AV68" s="21">
        <f>AU68+$AF68-$AG68</f>
        <v>72.80000000000001</v>
      </c>
      <c r="AW68" s="21">
        <f>W68</f>
        <v>-81.6</v>
      </c>
      <c r="AX68" s="21">
        <f>AW68+$AF68-$AG68</f>
        <v>70.70000000000002</v>
      </c>
      <c r="AY68" s="21"/>
      <c r="AZ68" s="21"/>
      <c r="BA68" s="21"/>
      <c r="BB68" s="21"/>
      <c r="BE68" s="1"/>
      <c r="BF68" s="5"/>
      <c r="BG68" s="5"/>
      <c r="BH68" s="5"/>
      <c r="BI68" s="1"/>
      <c r="BJ68" s="1"/>
      <c r="BK68" s="1"/>
      <c r="BL68" s="1"/>
      <c r="BM68" s="1"/>
      <c r="BN68" s="1"/>
      <c r="BO68" s="1"/>
      <c r="BP68" s="1"/>
      <c r="BQ68" s="1"/>
      <c r="BR68" s="1"/>
      <c r="BS68" s="1"/>
      <c r="BT68" s="1"/>
      <c r="BU68" s="1"/>
      <c r="BV68" s="1"/>
      <c r="BW68" s="1"/>
      <c r="BX68" s="1"/>
      <c r="BY68" s="1"/>
      <c r="BZ68" s="1"/>
      <c r="CA68" s="1"/>
      <c r="CB68" s="1"/>
    </row>
    <row r="69" spans="1:80" ht="15">
      <c r="A69" s="15"/>
      <c r="B69" s="10">
        <v>59362</v>
      </c>
      <c r="C69" s="10">
        <v>59371</v>
      </c>
      <c r="D69" s="9" t="s">
        <v>65</v>
      </c>
      <c r="E69" s="9" t="s">
        <v>112</v>
      </c>
      <c r="F69" s="9" t="s">
        <v>11</v>
      </c>
      <c r="G69" s="15" t="str">
        <f>TEXT(B69,"00000")&amp;"-"&amp;TEXT(C69,"00000")</f>
        <v>59362-59371</v>
      </c>
      <c r="H69" s="15" t="str">
        <f>TEXT(D69,"0000")&amp;"-"&amp;TEXT(E69,"0000")</f>
        <v>BP1J-BP21</v>
      </c>
      <c r="I69" s="18">
        <v>-92.1</v>
      </c>
      <c r="J69" s="16">
        <v>0.1</v>
      </c>
      <c r="K69" s="18">
        <v>-91.05</v>
      </c>
      <c r="L69" s="16">
        <v>0.1</v>
      </c>
      <c r="M69" s="18">
        <v>-92.91</v>
      </c>
      <c r="N69" s="16">
        <v>0.1</v>
      </c>
      <c r="O69" s="18">
        <v>-91.9</v>
      </c>
      <c r="P69" s="16">
        <v>0.1</v>
      </c>
      <c r="Q69" s="18">
        <v>-93.5</v>
      </c>
      <c r="R69" s="16">
        <v>0.1</v>
      </c>
      <c r="S69" s="18">
        <v>-83.71</v>
      </c>
      <c r="T69" s="16">
        <v>0.1</v>
      </c>
      <c r="U69" s="21">
        <v>-79.65</v>
      </c>
      <c r="V69" s="16">
        <v>0.5</v>
      </c>
      <c r="W69" s="21">
        <v>-81.62</v>
      </c>
      <c r="X69" s="16">
        <v>0.2</v>
      </c>
      <c r="Y69" s="21"/>
      <c r="Z69" s="16"/>
      <c r="AA69" s="21"/>
      <c r="AB69" s="16"/>
      <c r="AC69" s="15"/>
      <c r="AD69" s="15" t="str">
        <f>H69</f>
        <v>BP1J-BP21</v>
      </c>
      <c r="AE69" s="15" t="str">
        <f>TEXT(B69,"00000")&amp;"-"&amp;TEXT(C69,"00000")</f>
        <v>59362-59371</v>
      </c>
      <c r="AF69" s="3">
        <v>195.65</v>
      </c>
      <c r="AG69" s="3">
        <v>43.27</v>
      </c>
      <c r="AH69" s="2"/>
      <c r="AI69" s="21">
        <f>I69</f>
        <v>-92.1</v>
      </c>
      <c r="AJ69" s="21">
        <f>AI69+$AF69-$AG69</f>
        <v>60.28000000000001</v>
      </c>
      <c r="AK69" s="21">
        <f>K69</f>
        <v>-91.05</v>
      </c>
      <c r="AL69" s="21">
        <f>AK69+$AF69-$AG69</f>
        <v>61.330000000000005</v>
      </c>
      <c r="AM69" s="21">
        <f>M69</f>
        <v>-92.91</v>
      </c>
      <c r="AN69" s="21">
        <f>AM69+$AF69-$AG69</f>
        <v>59.470000000000006</v>
      </c>
      <c r="AO69" s="21">
        <f>O69</f>
        <v>-91.9</v>
      </c>
      <c r="AP69" s="21">
        <f>AO69+$AF69-$AG69</f>
        <v>60.48</v>
      </c>
      <c r="AQ69" s="21">
        <f>Q69</f>
        <v>-93.5</v>
      </c>
      <c r="AR69" s="21">
        <f>AQ69+$AF69-$AG69</f>
        <v>58.88</v>
      </c>
      <c r="AS69" s="21">
        <f>S69</f>
        <v>-83.71</v>
      </c>
      <c r="AT69" s="21">
        <f>AS69+$AF69-$AG69</f>
        <v>68.67000000000002</v>
      </c>
      <c r="AU69" s="21">
        <f>U69</f>
        <v>-79.65</v>
      </c>
      <c r="AV69" s="21">
        <f>AU69+$AF69-$AG69</f>
        <v>72.72999999999999</v>
      </c>
      <c r="AW69" s="21">
        <f>W69</f>
        <v>-81.62</v>
      </c>
      <c r="AX69" s="21">
        <f>AW69+$AF69-$AG69</f>
        <v>70.75999999999999</v>
      </c>
      <c r="AY69" s="21"/>
      <c r="AZ69" s="21"/>
      <c r="BA69" s="21"/>
      <c r="BB69" s="21"/>
      <c r="BE69" s="1"/>
      <c r="BF69" s="5"/>
      <c r="BG69" s="5"/>
      <c r="BH69" s="5"/>
      <c r="BI69" s="1"/>
      <c r="BJ69" s="1"/>
      <c r="BK69" s="1"/>
      <c r="BL69" s="1"/>
      <c r="BM69" s="1"/>
      <c r="BN69" s="1"/>
      <c r="BO69" s="1"/>
      <c r="BP69" s="1"/>
      <c r="BQ69" s="1"/>
      <c r="BR69" s="1"/>
      <c r="BS69" s="1"/>
      <c r="BT69" s="1"/>
      <c r="BU69" s="1"/>
      <c r="BV69" s="1"/>
      <c r="BW69" s="1"/>
      <c r="BX69" s="1"/>
      <c r="BY69" s="1"/>
      <c r="BZ69" s="1"/>
      <c r="CA69" s="1"/>
      <c r="CB69" s="1"/>
    </row>
    <row r="70" spans="1:80" ht="15">
      <c r="A70" s="15"/>
      <c r="B70" s="10"/>
      <c r="C70" s="10"/>
      <c r="D70" s="9"/>
      <c r="E70" s="9"/>
      <c r="F70" s="9"/>
      <c r="G70" s="15"/>
      <c r="H70" s="15"/>
      <c r="I70" s="18"/>
      <c r="J70" s="16"/>
      <c r="K70" s="18"/>
      <c r="L70" s="16"/>
      <c r="M70" s="18"/>
      <c r="N70" s="16"/>
      <c r="O70" s="18"/>
      <c r="P70" s="16"/>
      <c r="Q70" s="18"/>
      <c r="R70" s="16"/>
      <c r="S70" s="18"/>
      <c r="T70" s="16"/>
      <c r="U70" s="21"/>
      <c r="V70" s="16"/>
      <c r="W70" s="21"/>
      <c r="X70" s="16"/>
      <c r="Y70" s="21"/>
      <c r="Z70" s="16"/>
      <c r="AA70" s="21"/>
      <c r="AB70" s="16"/>
      <c r="AC70" s="15"/>
      <c r="AD70" s="15"/>
      <c r="AE70" s="15"/>
      <c r="AF70" s="3"/>
      <c r="AG70" s="3"/>
      <c r="AH70" s="2"/>
      <c r="AI70" s="21"/>
      <c r="AJ70" s="21"/>
      <c r="AK70" s="21"/>
      <c r="AL70" s="21"/>
      <c r="AM70" s="21"/>
      <c r="AN70" s="21"/>
      <c r="AO70" s="21"/>
      <c r="AP70" s="21"/>
      <c r="AQ70" s="21"/>
      <c r="AR70" s="21"/>
      <c r="AS70" s="21"/>
      <c r="AT70" s="21"/>
      <c r="AU70" s="21"/>
      <c r="AV70" s="21"/>
      <c r="AW70" s="21"/>
      <c r="AX70" s="21"/>
      <c r="AY70" s="21"/>
      <c r="AZ70" s="21"/>
      <c r="BA70" s="21"/>
      <c r="BB70" s="21"/>
      <c r="BE70" s="1"/>
      <c r="BF70" s="5"/>
      <c r="BG70" s="5"/>
      <c r="BH70" s="5"/>
      <c r="BI70" s="1"/>
      <c r="BJ70" s="1"/>
      <c r="BK70" s="1"/>
      <c r="BL70" s="1"/>
      <c r="BM70" s="1"/>
      <c r="BN70" s="1"/>
      <c r="BO70" s="1"/>
      <c r="BP70" s="1"/>
      <c r="BQ70" s="1"/>
      <c r="BR70" s="1"/>
      <c r="BS70" s="1"/>
      <c r="BT70" s="1"/>
      <c r="BU70" s="1"/>
      <c r="BV70" s="1"/>
      <c r="BW70" s="1"/>
      <c r="BX70" s="1"/>
      <c r="BY70" s="1"/>
      <c r="BZ70" s="1"/>
      <c r="CA70" s="1"/>
      <c r="CB70" s="1"/>
    </row>
    <row r="71" spans="1:80" ht="15">
      <c r="A71" s="15"/>
      <c r="B71" s="10"/>
      <c r="C71" s="10"/>
      <c r="D71" s="9"/>
      <c r="E71" s="9"/>
      <c r="F71" s="9"/>
      <c r="G71" s="15"/>
      <c r="H71" s="15"/>
      <c r="I71" s="18"/>
      <c r="J71" s="16"/>
      <c r="K71" s="18"/>
      <c r="L71" s="16"/>
      <c r="M71" s="18"/>
      <c r="N71" s="16"/>
      <c r="O71" s="18"/>
      <c r="P71" s="16"/>
      <c r="Q71" s="18"/>
      <c r="R71" s="16"/>
      <c r="S71" s="18"/>
      <c r="T71" s="16"/>
      <c r="U71" s="21"/>
      <c r="V71" s="16"/>
      <c r="W71" s="21"/>
      <c r="X71" s="16"/>
      <c r="Y71" s="21"/>
      <c r="Z71" s="16"/>
      <c r="AA71" s="21"/>
      <c r="AB71" s="16"/>
      <c r="AC71" s="15"/>
      <c r="AD71" s="15"/>
      <c r="AE71" s="15"/>
      <c r="AF71" s="3"/>
      <c r="AG71" s="3"/>
      <c r="AH71" s="2"/>
      <c r="AI71" s="21"/>
      <c r="AJ71" s="21"/>
      <c r="AK71" s="21"/>
      <c r="AL71" s="21"/>
      <c r="AM71" s="21"/>
      <c r="AN71" s="21"/>
      <c r="AO71" s="21"/>
      <c r="AP71" s="21"/>
      <c r="AQ71" s="21"/>
      <c r="AR71" s="21"/>
      <c r="AS71" s="21"/>
      <c r="AT71" s="21"/>
      <c r="AU71" s="21"/>
      <c r="AV71" s="21"/>
      <c r="AW71" s="21"/>
      <c r="AX71" s="21"/>
      <c r="AY71" s="21"/>
      <c r="AZ71" s="21"/>
      <c r="BA71" s="21"/>
      <c r="BB71" s="21"/>
      <c r="BE71" s="1"/>
      <c r="BF71" s="5"/>
      <c r="BG71" s="5"/>
      <c r="BH71" s="5"/>
      <c r="BI71" s="1"/>
      <c r="BJ71" s="1"/>
      <c r="BK71" s="1"/>
      <c r="BL71" s="1"/>
      <c r="BM71" s="1"/>
      <c r="BN71" s="1"/>
      <c r="BO71" s="1"/>
      <c r="BP71" s="1"/>
      <c r="BQ71" s="1"/>
      <c r="BR71" s="1"/>
      <c r="BS71" s="1"/>
      <c r="BT71" s="1"/>
      <c r="BU71" s="1"/>
      <c r="BV71" s="1"/>
      <c r="BW71" s="1"/>
      <c r="BX71" s="1"/>
      <c r="BY71" s="1"/>
      <c r="BZ71" s="1"/>
      <c r="CA71" s="1"/>
      <c r="CB71" s="1"/>
    </row>
    <row r="72" spans="1:80" ht="15">
      <c r="A72" s="13"/>
      <c r="B72" s="13"/>
      <c r="C72" s="13"/>
      <c r="D72" s="13"/>
      <c r="E72" s="13"/>
      <c r="F72" s="13"/>
      <c r="G72" s="13"/>
      <c r="H72" s="13"/>
      <c r="I72" s="17"/>
      <c r="J72" s="14"/>
      <c r="K72" s="17"/>
      <c r="L72" s="14"/>
      <c r="M72" s="17"/>
      <c r="N72" s="14"/>
      <c r="O72" s="14"/>
      <c r="P72" s="14"/>
      <c r="Q72" s="14"/>
      <c r="R72" s="14"/>
      <c r="S72" s="14"/>
      <c r="T72" s="14"/>
      <c r="U72" s="17"/>
      <c r="V72" s="14"/>
      <c r="W72" s="17"/>
      <c r="X72" s="14"/>
      <c r="Y72" s="17"/>
      <c r="Z72" s="14"/>
      <c r="AA72" s="17"/>
      <c r="AB72" s="14"/>
      <c r="AC72" s="13"/>
      <c r="AD72" s="13"/>
      <c r="AE72" s="13"/>
      <c r="AF72" s="14"/>
      <c r="AG72" s="14"/>
      <c r="AH72" s="13"/>
      <c r="AI72" s="17"/>
      <c r="AJ72" s="17"/>
      <c r="AK72" s="17"/>
      <c r="AL72" s="17"/>
      <c r="AM72" s="17"/>
      <c r="AN72" s="17"/>
      <c r="AO72" s="17"/>
      <c r="AP72" s="17"/>
      <c r="AQ72" s="17"/>
      <c r="AR72" s="17"/>
      <c r="AS72" s="17"/>
      <c r="AT72" s="17"/>
      <c r="AU72" s="17"/>
      <c r="AV72" s="17"/>
      <c r="AW72" s="17"/>
      <c r="AX72" s="17"/>
      <c r="AY72" s="17"/>
      <c r="AZ72" s="17"/>
      <c r="BA72" s="17"/>
      <c r="BB72" s="17"/>
      <c r="BE72" s="1"/>
      <c r="BF72" s="5"/>
      <c r="BG72" s="5"/>
      <c r="BH72" s="5"/>
      <c r="BI72" s="1"/>
      <c r="BJ72" s="1"/>
      <c r="BK72" s="1"/>
      <c r="BL72" s="1"/>
      <c r="BM72" s="1"/>
      <c r="BN72" s="1"/>
      <c r="BO72" s="1"/>
      <c r="BP72" s="1"/>
      <c r="BQ72" s="1"/>
      <c r="BR72" s="1"/>
      <c r="BS72" s="1"/>
      <c r="BT72" s="1"/>
      <c r="BU72" s="1"/>
      <c r="BV72" s="1"/>
      <c r="BW72" s="1"/>
      <c r="BX72" s="1"/>
      <c r="BY72" s="1"/>
      <c r="BZ72" s="1"/>
      <c r="CA72" s="1"/>
      <c r="CB72" s="1"/>
    </row>
    <row r="73" spans="1:80" ht="15">
      <c r="A73" t="s">
        <v>35</v>
      </c>
      <c r="B73" s="11"/>
      <c r="C73" s="11"/>
      <c r="D73" s="11"/>
      <c r="E73" s="11"/>
      <c r="F73" s="11"/>
      <c r="G73" s="11"/>
      <c r="H73" s="11"/>
      <c r="I73" s="19"/>
      <c r="J73" s="12"/>
      <c r="K73" s="19"/>
      <c r="L73" s="12"/>
      <c r="M73" s="19"/>
      <c r="N73" s="12"/>
      <c r="O73" s="12"/>
      <c r="P73" s="12"/>
      <c r="Q73" s="12"/>
      <c r="R73" s="12"/>
      <c r="S73" s="12"/>
      <c r="T73" s="12"/>
      <c r="U73" s="19"/>
      <c r="V73" s="12"/>
      <c r="W73" s="19"/>
      <c r="X73" s="12"/>
      <c r="Y73" s="19"/>
      <c r="Z73" s="12"/>
      <c r="AA73" s="19"/>
      <c r="AB73" s="12"/>
      <c r="AC73" s="11"/>
      <c r="AD73" s="11"/>
      <c r="AE73" s="11"/>
      <c r="AF73" t="s">
        <v>25</v>
      </c>
      <c r="AG73" s="12"/>
      <c r="AI73" s="20"/>
      <c r="AJ73" s="20">
        <f>MAX(AJ68:AJ71)-MIN(AJ68:AJ71)</f>
        <v>0.10000000000000142</v>
      </c>
      <c r="AK73" s="20"/>
      <c r="AL73" s="20">
        <f>MAX(AL68:AL71)-MIN(AL68:AL71)</f>
        <v>0.27999999999999403</v>
      </c>
      <c r="AM73" s="20"/>
      <c r="AN73" s="20">
        <f>MAX(AN68:AN71)-MIN(AN68:AN71)</f>
        <v>0.0899999999999963</v>
      </c>
      <c r="AO73" s="20"/>
      <c r="AP73" s="20">
        <f>MAX(AP68:AP71)-MIN(AP68:AP71)</f>
        <v>0.24999999999997868</v>
      </c>
      <c r="AQ73" s="20"/>
      <c r="AR73" s="20">
        <f>MAX(AR68:AR71)-MIN(AR68:AR71)</f>
        <v>0.13999999999999346</v>
      </c>
      <c r="AS73" s="20"/>
      <c r="AT73" s="20">
        <f>MAX(AT68:AT71)-MIN(AT68:AT71)</f>
        <v>0.20000000000000284</v>
      </c>
      <c r="AU73" s="20"/>
      <c r="AV73" s="20">
        <f>MAX(AV68:AV71)-MIN(AV68:AV71)</f>
        <v>0.0700000000000216</v>
      </c>
      <c r="AW73" s="20"/>
      <c r="AX73" s="20">
        <f>MAX(AX68:AX71)-MIN(AX68:AX71)</f>
        <v>0.05999999999997385</v>
      </c>
      <c r="AY73" s="20"/>
      <c r="AZ73" s="20"/>
      <c r="BA73" s="20"/>
      <c r="BB73" s="20"/>
      <c r="BE73" s="1"/>
      <c r="BF73" s="5"/>
      <c r="BG73" s="5"/>
      <c r="BH73" s="5"/>
      <c r="BI73" s="1"/>
      <c r="BJ73" s="1"/>
      <c r="BK73" s="1"/>
      <c r="BL73" s="1"/>
      <c r="BM73" s="1"/>
      <c r="BN73" s="1"/>
      <c r="BO73" s="1"/>
      <c r="BP73" s="1"/>
      <c r="BQ73" s="1"/>
      <c r="BR73" s="1"/>
      <c r="BS73" s="1"/>
      <c r="BT73" s="1"/>
      <c r="BU73" s="1"/>
      <c r="BV73" s="1"/>
      <c r="BW73" s="1"/>
      <c r="BX73" s="1"/>
      <c r="BY73" s="1"/>
      <c r="BZ73" s="1"/>
      <c r="CA73" s="1"/>
      <c r="CB73" s="1"/>
    </row>
    <row r="74" spans="2:80" ht="15">
      <c r="B74" s="11"/>
      <c r="C74" s="11"/>
      <c r="D74" s="9" t="s">
        <v>65</v>
      </c>
      <c r="E74" s="9" t="s">
        <v>112</v>
      </c>
      <c r="F74" s="9" t="s">
        <v>11</v>
      </c>
      <c r="I74" s="18"/>
      <c r="J74" s="1"/>
      <c r="K74" s="18"/>
      <c r="L74" s="1"/>
      <c r="M74" s="18"/>
      <c r="N74" s="1"/>
      <c r="O74" s="18"/>
      <c r="P74" s="1"/>
      <c r="Q74" s="18"/>
      <c r="R74" s="1"/>
      <c r="S74" s="18"/>
      <c r="T74" s="1"/>
      <c r="U74" s="20"/>
      <c r="V74" s="1"/>
      <c r="W74" s="20"/>
      <c r="X74" s="1"/>
      <c r="Y74" s="20"/>
      <c r="Z74" s="1"/>
      <c r="AA74" s="20"/>
      <c r="AB74" s="1"/>
      <c r="AD74" t="str">
        <f>TEXT(D74,"0000")&amp;"-"&amp;TEXT(E74,"0000")</f>
        <v>BP1J-BP21</v>
      </c>
      <c r="AF74" t="s">
        <v>45</v>
      </c>
      <c r="AG74" s="5"/>
      <c r="AI74" s="20"/>
      <c r="AJ74" s="20">
        <f>AVERAGE(AJ67:AJ70)</f>
        <v>60.230000000000004</v>
      </c>
      <c r="AK74" s="20"/>
      <c r="AL74" s="20">
        <f>AVERAGE(AL67:AL70)</f>
        <v>61.19000000000001</v>
      </c>
      <c r="AM74" s="20"/>
      <c r="AN74" s="20">
        <f>AVERAGE(AN67:AN70)</f>
        <v>59.42500000000001</v>
      </c>
      <c r="AO74" s="20"/>
      <c r="AP74" s="20">
        <f>AVERAGE(AP67:AP70)</f>
        <v>60.355000000000004</v>
      </c>
      <c r="AQ74" s="20"/>
      <c r="AR74" s="20">
        <f>AVERAGE(AR67:AR70)</f>
        <v>58.81</v>
      </c>
      <c r="AS74" s="20"/>
      <c r="AT74" s="20">
        <f>AVERAGE(AT67:AT70)</f>
        <v>68.57000000000002</v>
      </c>
      <c r="AU74" s="20"/>
      <c r="AV74" s="20">
        <f>AVERAGE(AV67:AV70)</f>
        <v>72.765</v>
      </c>
      <c r="AW74" s="20"/>
      <c r="AX74" s="20">
        <f>AVERAGE(AX67:AX70)</f>
        <v>70.73</v>
      </c>
      <c r="AY74" s="20"/>
      <c r="AZ74" s="20"/>
      <c r="BA74" s="20"/>
      <c r="BB74" s="20"/>
      <c r="BE74" s="20"/>
      <c r="BF74" s="20"/>
      <c r="BG74" s="20"/>
      <c r="BH74" s="20"/>
      <c r="BI74" s="20"/>
      <c r="BJ74" s="1"/>
      <c r="BK74" s="1"/>
      <c r="BL74" s="1"/>
      <c r="BM74" s="1"/>
      <c r="BN74" s="1"/>
      <c r="BO74" s="1"/>
      <c r="BP74" s="1"/>
      <c r="BQ74" s="1"/>
      <c r="BR74" s="1"/>
      <c r="BS74" s="1"/>
      <c r="BT74" s="1"/>
      <c r="BU74" s="1"/>
      <c r="BV74" s="1"/>
      <c r="BW74" s="1"/>
      <c r="BX74" s="1"/>
      <c r="BY74" s="1"/>
      <c r="BZ74" s="1"/>
      <c r="CA74" s="1"/>
      <c r="CB74" s="1"/>
    </row>
    <row r="75" spans="2:80" ht="15">
      <c r="B75" s="11"/>
      <c r="C75" s="11"/>
      <c r="D75" s="9"/>
      <c r="E75" s="9"/>
      <c r="F75" s="9"/>
      <c r="I75" s="18"/>
      <c r="J75" s="1"/>
      <c r="K75" s="18"/>
      <c r="L75" s="1"/>
      <c r="M75" s="18"/>
      <c r="N75" s="1"/>
      <c r="O75" s="18"/>
      <c r="P75" s="1"/>
      <c r="Q75" s="18"/>
      <c r="R75" s="1"/>
      <c r="S75" s="18"/>
      <c r="T75" s="1"/>
      <c r="U75" s="20"/>
      <c r="V75" s="1"/>
      <c r="W75" s="20"/>
      <c r="X75" s="1"/>
      <c r="Y75" s="20"/>
      <c r="Z75" s="1"/>
      <c r="AA75" s="20"/>
      <c r="AB75" s="1"/>
      <c r="AF75" t="s">
        <v>46</v>
      </c>
      <c r="AG75" s="5"/>
      <c r="AI75" s="20"/>
      <c r="AJ75" s="20">
        <f>AVERAGE(AJ68:AJ71)</f>
        <v>60.230000000000004</v>
      </c>
      <c r="AK75" s="20"/>
      <c r="AL75" s="20">
        <f>AVERAGE(AL68:AL71)</f>
        <v>61.19000000000001</v>
      </c>
      <c r="AM75" s="20"/>
      <c r="AN75" s="20">
        <f>AVERAGE(AN68:AN71)</f>
        <v>59.42500000000001</v>
      </c>
      <c r="AO75" s="20"/>
      <c r="AP75" s="20">
        <f>AVERAGE(AP68:AP71)</f>
        <v>60.355000000000004</v>
      </c>
      <c r="AQ75" s="20"/>
      <c r="AR75" s="20">
        <f>AVERAGE(AR68:AR71)</f>
        <v>58.81</v>
      </c>
      <c r="AS75" s="20"/>
      <c r="AT75" s="20">
        <f>AVERAGE(AT68:AT71)</f>
        <v>68.57000000000002</v>
      </c>
      <c r="AU75" s="20"/>
      <c r="AV75" s="20">
        <f>AVERAGE(AV68:AV71)</f>
        <v>72.765</v>
      </c>
      <c r="AW75" s="20"/>
      <c r="AX75" s="20">
        <f>AVERAGE(AX68:AX71)</f>
        <v>70.73</v>
      </c>
      <c r="AY75" s="20"/>
      <c r="AZ75" s="20"/>
      <c r="BA75" s="20"/>
      <c r="BB75" s="20"/>
      <c r="BE75" s="1"/>
      <c r="BF75" s="5"/>
      <c r="BG75" s="5"/>
      <c r="BH75" s="5"/>
      <c r="BI75" s="1"/>
      <c r="BJ75" s="1"/>
      <c r="BK75" s="1"/>
      <c r="BL75" s="1"/>
      <c r="BM75" s="1"/>
      <c r="BN75" s="1"/>
      <c r="BO75" s="1"/>
      <c r="BP75" s="1"/>
      <c r="BQ75" s="1"/>
      <c r="BR75" s="1"/>
      <c r="BS75" s="1"/>
      <c r="BT75" s="1"/>
      <c r="BU75" s="1"/>
      <c r="BV75" s="1"/>
      <c r="BW75" s="1"/>
      <c r="BX75" s="1"/>
      <c r="BY75" s="1"/>
      <c r="BZ75" s="1"/>
      <c r="CA75" s="1"/>
      <c r="CB75" s="1"/>
    </row>
    <row r="76" spans="1:80" ht="15">
      <c r="A76" s="13"/>
      <c r="B76" s="13"/>
      <c r="C76" s="13"/>
      <c r="D76" s="13"/>
      <c r="E76" s="13"/>
      <c r="F76" s="13"/>
      <c r="G76" s="13"/>
      <c r="H76" s="13"/>
      <c r="I76" s="17"/>
      <c r="J76" s="14"/>
      <c r="K76" s="17"/>
      <c r="L76" s="14"/>
      <c r="M76" s="17"/>
      <c r="N76" s="14"/>
      <c r="O76" s="17"/>
      <c r="P76" s="14"/>
      <c r="Q76" s="17"/>
      <c r="R76" s="14"/>
      <c r="S76" s="17"/>
      <c r="T76" s="14"/>
      <c r="U76" s="17"/>
      <c r="V76" s="14"/>
      <c r="W76" s="17"/>
      <c r="X76" s="14"/>
      <c r="Y76" s="17"/>
      <c r="Z76" s="14"/>
      <c r="AA76" s="17"/>
      <c r="AB76" s="14"/>
      <c r="AC76" s="13"/>
      <c r="AD76" s="13"/>
      <c r="AE76" s="13"/>
      <c r="AF76" s="14"/>
      <c r="AG76" s="14"/>
      <c r="AH76" s="13"/>
      <c r="AI76" s="17"/>
      <c r="AJ76" s="17"/>
      <c r="AK76" s="17"/>
      <c r="AL76" s="17"/>
      <c r="AM76" s="17"/>
      <c r="AN76" s="17"/>
      <c r="AO76" s="17"/>
      <c r="AP76" s="17"/>
      <c r="AQ76" s="17"/>
      <c r="AR76" s="17"/>
      <c r="AS76" s="17"/>
      <c r="AT76" s="17"/>
      <c r="AU76" s="17"/>
      <c r="AV76" s="17"/>
      <c r="AW76" s="17"/>
      <c r="AX76" s="17"/>
      <c r="AY76" s="17"/>
      <c r="AZ76" s="17"/>
      <c r="BA76" s="17"/>
      <c r="BB76" s="17"/>
      <c r="BE76" s="1"/>
      <c r="BF76" s="5"/>
      <c r="BG76" s="5"/>
      <c r="BH76" s="5"/>
      <c r="BI76" s="1"/>
      <c r="BJ76" s="1"/>
      <c r="BK76" s="1"/>
      <c r="BL76" s="1"/>
      <c r="BM76" s="1"/>
      <c r="BN76" s="1"/>
      <c r="BO76" s="1"/>
      <c r="BP76" s="1"/>
      <c r="BQ76" s="1"/>
      <c r="BR76" s="1"/>
      <c r="BS76" s="1"/>
      <c r="BT76" s="1"/>
      <c r="BU76" s="1"/>
      <c r="BV76" s="1"/>
      <c r="BW76" s="1"/>
      <c r="BX76" s="1"/>
      <c r="BY76" s="1"/>
      <c r="BZ76" s="1"/>
      <c r="CA76" s="1"/>
      <c r="CB76" s="1"/>
    </row>
    <row r="77" spans="1:80" ht="15">
      <c r="A77" s="15"/>
      <c r="B77" s="10">
        <v>59261</v>
      </c>
      <c r="C77" s="10">
        <v>59266</v>
      </c>
      <c r="D77" s="9" t="s">
        <v>111</v>
      </c>
      <c r="E77" s="9" t="s">
        <v>112</v>
      </c>
      <c r="F77" s="9" t="s">
        <v>11</v>
      </c>
      <c r="G77" s="15" t="str">
        <f>TEXT(B77,"00000")&amp;"-"&amp;TEXT(C77,"00000")</f>
        <v>59261-59266</v>
      </c>
      <c r="H77" s="15" t="str">
        <f>TEXT(D77,"0000")&amp;"-"&amp;TEXT(E77,"0000")</f>
        <v>BP25-BP21</v>
      </c>
      <c r="I77" s="18">
        <v>11.9</v>
      </c>
      <c r="J77" s="16">
        <v>0.1</v>
      </c>
      <c r="K77" s="18">
        <v>17.29</v>
      </c>
      <c r="L77" s="16">
        <v>0.1</v>
      </c>
      <c r="M77" s="18">
        <v>10.47</v>
      </c>
      <c r="N77" s="16">
        <v>0.1</v>
      </c>
      <c r="O77" s="18">
        <v>15.82</v>
      </c>
      <c r="P77" s="16">
        <v>0.1</v>
      </c>
      <c r="Q77" s="18">
        <v>10.09</v>
      </c>
      <c r="R77" s="16">
        <v>0.1</v>
      </c>
      <c r="S77" s="18">
        <v>16.41</v>
      </c>
      <c r="T77" s="16">
        <v>0.1</v>
      </c>
      <c r="U77" s="21">
        <v>13.71</v>
      </c>
      <c r="V77" s="16">
        <v>0.1</v>
      </c>
      <c r="W77" s="21">
        <v>19.28</v>
      </c>
      <c r="X77" s="16">
        <v>0.1</v>
      </c>
      <c r="Y77" s="21">
        <v>18.56</v>
      </c>
      <c r="Z77" s="16">
        <v>0.2</v>
      </c>
      <c r="AA77" s="21">
        <v>19.07</v>
      </c>
      <c r="AB77" s="16">
        <v>0.2</v>
      </c>
      <c r="AC77" s="15"/>
      <c r="AD77" s="15" t="str">
        <f>H77</f>
        <v>BP25-BP21</v>
      </c>
      <c r="AE77" s="15" t="str">
        <f>TEXT(B77,"00000")&amp;"-"&amp;TEXT(C77,"00000")</f>
        <v>59261-59266</v>
      </c>
      <c r="AF77" s="3">
        <v>53.42</v>
      </c>
      <c r="AG77" s="3">
        <v>43.25</v>
      </c>
      <c r="AH77" s="2"/>
      <c r="AI77" s="21">
        <f>I77</f>
        <v>11.9</v>
      </c>
      <c r="AJ77" s="21">
        <f>AI77+$AF77-$AG77</f>
        <v>22.070000000000007</v>
      </c>
      <c r="AK77" s="21">
        <f>K77</f>
        <v>17.29</v>
      </c>
      <c r="AL77" s="21">
        <f>AK77+$AF77-$AG77</f>
        <v>27.460000000000008</v>
      </c>
      <c r="AM77" s="21">
        <f>M77</f>
        <v>10.47</v>
      </c>
      <c r="AN77" s="21">
        <f>AM77+$AF77-$AG77</f>
        <v>20.64</v>
      </c>
      <c r="AO77" s="21">
        <f>O77</f>
        <v>15.82</v>
      </c>
      <c r="AP77" s="21">
        <f>AO77+$AF77-$AG77</f>
        <v>25.99000000000001</v>
      </c>
      <c r="AQ77" s="21">
        <f>Q77</f>
        <v>10.09</v>
      </c>
      <c r="AR77" s="21">
        <f>AQ77+$AF77-$AG77</f>
        <v>20.260000000000005</v>
      </c>
      <c r="AS77" s="21">
        <f>S77</f>
        <v>16.41</v>
      </c>
      <c r="AT77" s="21">
        <f>AS77+$AF77-$AG77</f>
        <v>26.58</v>
      </c>
      <c r="AU77" s="21">
        <f>U77</f>
        <v>13.71</v>
      </c>
      <c r="AV77" s="21">
        <f>AU77+$AF77-$AG77</f>
        <v>23.879999999999995</v>
      </c>
      <c r="AW77" s="21">
        <f>W77</f>
        <v>19.28</v>
      </c>
      <c r="AX77" s="21">
        <f>AW77+$AF77-$AG77</f>
        <v>29.450000000000003</v>
      </c>
      <c r="AY77" s="21">
        <f>Y77</f>
        <v>18.56</v>
      </c>
      <c r="AZ77" s="21">
        <f>AY77+$AF77-$AG77</f>
        <v>28.730000000000004</v>
      </c>
      <c r="BA77" s="21">
        <f>AA77</f>
        <v>19.07</v>
      </c>
      <c r="BB77" s="21">
        <f>BA77+$AF77-$AG77</f>
        <v>29.24000000000001</v>
      </c>
      <c r="BE77" s="1"/>
      <c r="BF77" s="5"/>
      <c r="BG77" s="5"/>
      <c r="BH77" s="5"/>
      <c r="BI77" s="1"/>
      <c r="BJ77" s="1"/>
      <c r="BK77" s="1"/>
      <c r="BL77" s="1"/>
      <c r="BM77" s="1"/>
      <c r="BN77" s="1"/>
      <c r="BO77" s="1"/>
      <c r="BP77" s="1"/>
      <c r="BQ77" s="1"/>
      <c r="BR77" s="1"/>
      <c r="BS77" s="1"/>
      <c r="BT77" s="1"/>
      <c r="BU77" s="1"/>
      <c r="BV77" s="1"/>
      <c r="BW77" s="1"/>
      <c r="BX77" s="1"/>
      <c r="BY77" s="1"/>
      <c r="BZ77" s="1"/>
      <c r="CA77" s="1"/>
      <c r="CB77" s="1"/>
    </row>
    <row r="78" spans="1:80" ht="15">
      <c r="A78" s="15"/>
      <c r="B78" s="10">
        <v>59362</v>
      </c>
      <c r="C78" s="10">
        <v>59371</v>
      </c>
      <c r="D78" s="9" t="s">
        <v>111</v>
      </c>
      <c r="E78" s="9" t="s">
        <v>112</v>
      </c>
      <c r="F78" s="9" t="s">
        <v>11</v>
      </c>
      <c r="G78" s="15" t="str">
        <f>TEXT(B78,"00000")&amp;"-"&amp;TEXT(C78,"00000")</f>
        <v>59362-59371</v>
      </c>
      <c r="H78" s="15" t="str">
        <f>TEXT(D78,"0000")&amp;"-"&amp;TEXT(E78,"0000")</f>
        <v>BP25-BP21</v>
      </c>
      <c r="I78" s="18">
        <v>11.95</v>
      </c>
      <c r="J78" s="16">
        <v>0.1</v>
      </c>
      <c r="K78" s="18">
        <v>17.47</v>
      </c>
      <c r="L78" s="16">
        <v>0.1</v>
      </c>
      <c r="M78" s="18">
        <v>10.56</v>
      </c>
      <c r="N78" s="16">
        <v>0.1</v>
      </c>
      <c r="O78" s="18">
        <v>16.02</v>
      </c>
      <c r="P78" s="16">
        <v>0.1</v>
      </c>
      <c r="Q78" s="18">
        <v>10.15</v>
      </c>
      <c r="R78" s="16">
        <v>0.1</v>
      </c>
      <c r="S78" s="18">
        <v>16</v>
      </c>
      <c r="T78" s="16">
        <v>0.1</v>
      </c>
      <c r="U78" s="21">
        <v>14.03</v>
      </c>
      <c r="V78" s="16">
        <v>0.1</v>
      </c>
      <c r="W78" s="21">
        <v>19.46</v>
      </c>
      <c r="X78" s="16">
        <v>0.1</v>
      </c>
      <c r="Y78" s="21">
        <v>18.67</v>
      </c>
      <c r="Z78" s="16">
        <v>0.2</v>
      </c>
      <c r="AA78" s="21">
        <v>18.91</v>
      </c>
      <c r="AB78" s="16">
        <v>0.2</v>
      </c>
      <c r="AC78" s="15"/>
      <c r="AD78" s="15" t="str">
        <f>H78</f>
        <v>BP25-BP21</v>
      </c>
      <c r="AE78" s="15" t="str">
        <f>TEXT(B78,"00000")&amp;"-"&amp;TEXT(C78,"00000")</f>
        <v>59362-59371</v>
      </c>
      <c r="AF78" s="3">
        <v>53.44</v>
      </c>
      <c r="AG78" s="3">
        <v>43.27</v>
      </c>
      <c r="AH78" s="2"/>
      <c r="AI78" s="21">
        <f>I78</f>
        <v>11.95</v>
      </c>
      <c r="AJ78" s="21">
        <f>AI78+$AF78-$AG78</f>
        <v>22.119999999999997</v>
      </c>
      <c r="AK78" s="21">
        <f>K78</f>
        <v>17.47</v>
      </c>
      <c r="AL78" s="21">
        <f>AK78+$AF78-$AG78</f>
        <v>27.639999999999993</v>
      </c>
      <c r="AM78" s="21">
        <f>M78</f>
        <v>10.56</v>
      </c>
      <c r="AN78" s="21">
        <f>AM78+$AF78-$AG78</f>
        <v>20.729999999999997</v>
      </c>
      <c r="AO78" s="21">
        <f>O78</f>
        <v>16.02</v>
      </c>
      <c r="AP78" s="21">
        <f>AO78+$AF78-$AG78</f>
        <v>26.18999999999999</v>
      </c>
      <c r="AQ78" s="21">
        <f>Q78</f>
        <v>10.15</v>
      </c>
      <c r="AR78" s="21">
        <f>AQ78+$AF78-$AG78</f>
        <v>20.319999999999993</v>
      </c>
      <c r="AS78" s="21">
        <f>S78</f>
        <v>16</v>
      </c>
      <c r="AT78" s="21">
        <f>AS78+$AF78-$AG78</f>
        <v>26.169999999999995</v>
      </c>
      <c r="AU78" s="21">
        <f>U78</f>
        <v>14.03</v>
      </c>
      <c r="AV78" s="21">
        <f>AU78+$AF78-$AG78</f>
        <v>24.199999999999996</v>
      </c>
      <c r="AW78" s="21">
        <f>W78</f>
        <v>19.46</v>
      </c>
      <c r="AX78" s="21">
        <f>AW78+$AF78-$AG78</f>
        <v>29.630000000000003</v>
      </c>
      <c r="AY78" s="21">
        <f>Y78</f>
        <v>18.67</v>
      </c>
      <c r="AZ78" s="21">
        <f>AY78+$AF78-$AG78</f>
        <v>28.839999999999996</v>
      </c>
      <c r="BA78" s="21">
        <f>AA78</f>
        <v>18.91</v>
      </c>
      <c r="BB78" s="21"/>
      <c r="BE78" s="1"/>
      <c r="BF78" s="5"/>
      <c r="BG78" s="5"/>
      <c r="BH78" s="5"/>
      <c r="BI78" s="1"/>
      <c r="BJ78" s="1"/>
      <c r="BK78" s="1"/>
      <c r="BL78" s="1"/>
      <c r="BM78" s="1"/>
      <c r="BN78" s="1"/>
      <c r="BO78" s="1"/>
      <c r="BP78" s="1"/>
      <c r="BQ78" s="1"/>
      <c r="BR78" s="1"/>
      <c r="BS78" s="1"/>
      <c r="BT78" s="1"/>
      <c r="BU78" s="1"/>
      <c r="BV78" s="1"/>
      <c r="BW78" s="1"/>
      <c r="BX78" s="1"/>
      <c r="BY78" s="1"/>
      <c r="BZ78" s="1"/>
      <c r="CA78" s="1"/>
      <c r="CB78" s="1"/>
    </row>
    <row r="79" spans="1:80" ht="15">
      <c r="A79" s="15"/>
      <c r="B79" s="10"/>
      <c r="C79" s="10"/>
      <c r="D79" s="9"/>
      <c r="E79" s="9"/>
      <c r="F79" s="9"/>
      <c r="G79" s="15"/>
      <c r="H79" s="15"/>
      <c r="I79" s="18"/>
      <c r="J79" s="16"/>
      <c r="K79" s="18"/>
      <c r="L79" s="16"/>
      <c r="M79" s="18"/>
      <c r="N79" s="16"/>
      <c r="O79" s="18"/>
      <c r="P79" s="16"/>
      <c r="Q79" s="18"/>
      <c r="R79" s="16"/>
      <c r="S79" s="18"/>
      <c r="T79" s="16"/>
      <c r="U79" s="21"/>
      <c r="V79" s="16"/>
      <c r="W79" s="21"/>
      <c r="X79" s="16"/>
      <c r="Y79" s="21"/>
      <c r="Z79" s="16"/>
      <c r="AA79" s="21"/>
      <c r="AB79" s="16"/>
      <c r="AC79" s="15"/>
      <c r="AD79" s="15"/>
      <c r="AE79" s="15"/>
      <c r="AF79" s="3"/>
      <c r="AG79" s="3"/>
      <c r="AH79" s="2"/>
      <c r="AI79" s="21"/>
      <c r="AJ79" s="21"/>
      <c r="AK79" s="21"/>
      <c r="AL79" s="21"/>
      <c r="AM79" s="21"/>
      <c r="AN79" s="21"/>
      <c r="AO79" s="21"/>
      <c r="AP79" s="21"/>
      <c r="AQ79" s="21"/>
      <c r="AR79" s="21"/>
      <c r="AS79" s="21"/>
      <c r="AT79" s="21"/>
      <c r="AU79" s="21"/>
      <c r="AV79" s="21"/>
      <c r="AW79" s="21"/>
      <c r="AX79" s="21"/>
      <c r="AY79" s="21"/>
      <c r="AZ79" s="21"/>
      <c r="BA79" s="21"/>
      <c r="BB79" s="21"/>
      <c r="BE79" s="1"/>
      <c r="BF79" s="5"/>
      <c r="BG79" s="5"/>
      <c r="BH79" s="5"/>
      <c r="BI79" s="1"/>
      <c r="BJ79" s="1"/>
      <c r="BK79" s="1"/>
      <c r="BL79" s="1"/>
      <c r="BM79" s="1"/>
      <c r="BN79" s="1"/>
      <c r="BO79" s="1"/>
      <c r="BP79" s="1"/>
      <c r="BQ79" s="1"/>
      <c r="BR79" s="1"/>
      <c r="BS79" s="1"/>
      <c r="BT79" s="1"/>
      <c r="BU79" s="1"/>
      <c r="BV79" s="1"/>
      <c r="BW79" s="1"/>
      <c r="BX79" s="1"/>
      <c r="BY79" s="1"/>
      <c r="BZ79" s="1"/>
      <c r="CA79" s="1"/>
      <c r="CB79" s="1"/>
    </row>
    <row r="80" spans="1:80" ht="15">
      <c r="A80" s="15"/>
      <c r="B80" s="10"/>
      <c r="C80" s="10"/>
      <c r="D80" s="9"/>
      <c r="E80" s="9"/>
      <c r="F80" s="9"/>
      <c r="G80" s="15"/>
      <c r="H80" s="15"/>
      <c r="I80" s="18"/>
      <c r="J80" s="16"/>
      <c r="K80" s="18"/>
      <c r="L80" s="16"/>
      <c r="M80" s="18"/>
      <c r="N80" s="16"/>
      <c r="O80" s="18"/>
      <c r="P80" s="16"/>
      <c r="Q80" s="18"/>
      <c r="R80" s="16"/>
      <c r="S80" s="18"/>
      <c r="T80" s="16"/>
      <c r="U80" s="21"/>
      <c r="V80" s="16"/>
      <c r="W80" s="21"/>
      <c r="X80" s="16"/>
      <c r="Y80" s="21"/>
      <c r="Z80" s="16"/>
      <c r="AA80" s="21"/>
      <c r="AB80" s="16"/>
      <c r="AC80" s="15"/>
      <c r="AD80" s="15"/>
      <c r="AE80" s="15"/>
      <c r="AF80" s="3"/>
      <c r="AG80" s="3"/>
      <c r="AH80" s="2"/>
      <c r="AI80" s="21"/>
      <c r="AJ80" s="21"/>
      <c r="AK80" s="21"/>
      <c r="AL80" s="21"/>
      <c r="AM80" s="21"/>
      <c r="AN80" s="21"/>
      <c r="AO80" s="21"/>
      <c r="AP80" s="21"/>
      <c r="AQ80" s="21"/>
      <c r="AR80" s="21"/>
      <c r="AS80" s="21"/>
      <c r="AT80" s="21"/>
      <c r="AU80" s="21"/>
      <c r="AV80" s="21"/>
      <c r="AW80" s="21"/>
      <c r="AX80" s="21"/>
      <c r="AY80" s="21"/>
      <c r="AZ80" s="21"/>
      <c r="BA80" s="21"/>
      <c r="BB80" s="21"/>
      <c r="BE80" s="1"/>
      <c r="BF80" s="5"/>
      <c r="BG80" s="5"/>
      <c r="BH80" s="5"/>
      <c r="BI80" s="1"/>
      <c r="BJ80" s="1"/>
      <c r="BK80" s="1"/>
      <c r="BL80" s="1"/>
      <c r="BM80" s="1"/>
      <c r="BN80" s="1"/>
      <c r="BO80" s="1"/>
      <c r="BP80" s="1"/>
      <c r="BQ80" s="1"/>
      <c r="BR80" s="1"/>
      <c r="BS80" s="1"/>
      <c r="BT80" s="1"/>
      <c r="BU80" s="1"/>
      <c r="BV80" s="1"/>
      <c r="BW80" s="1"/>
      <c r="BX80" s="1"/>
      <c r="BY80" s="1"/>
      <c r="BZ80" s="1"/>
      <c r="CA80" s="1"/>
      <c r="CB80" s="1"/>
    </row>
    <row r="81" spans="1:80" ht="15">
      <c r="A81" s="13"/>
      <c r="B81" s="13"/>
      <c r="C81" s="13"/>
      <c r="D81" s="13"/>
      <c r="E81" s="13"/>
      <c r="F81" s="13"/>
      <c r="G81" s="13"/>
      <c r="H81" s="13"/>
      <c r="I81" s="14"/>
      <c r="J81" s="14"/>
      <c r="K81" s="14"/>
      <c r="L81" s="14"/>
      <c r="M81" s="14"/>
      <c r="N81" s="14"/>
      <c r="O81" s="14"/>
      <c r="P81" s="14"/>
      <c r="Q81" s="14"/>
      <c r="R81" s="14"/>
      <c r="S81" s="14"/>
      <c r="T81" s="14"/>
      <c r="U81" s="14"/>
      <c r="V81" s="14"/>
      <c r="W81" s="14"/>
      <c r="X81" s="14"/>
      <c r="Y81" s="14"/>
      <c r="Z81" s="14"/>
      <c r="AA81" s="14"/>
      <c r="AB81" s="14"/>
      <c r="AC81" s="13"/>
      <c r="AD81" s="13"/>
      <c r="AE81" s="13"/>
      <c r="AF81" s="14"/>
      <c r="AG81" s="14"/>
      <c r="AH81" s="13"/>
      <c r="AI81" s="17"/>
      <c r="AJ81" s="17"/>
      <c r="AK81" s="17"/>
      <c r="AL81" s="17"/>
      <c r="AM81" s="17"/>
      <c r="AN81" s="17"/>
      <c r="AO81" s="17"/>
      <c r="AP81" s="17"/>
      <c r="AQ81" s="17"/>
      <c r="AR81" s="17"/>
      <c r="AS81" s="17"/>
      <c r="AT81" s="17"/>
      <c r="AU81" s="17"/>
      <c r="AV81" s="17"/>
      <c r="AW81" s="17"/>
      <c r="AX81" s="17"/>
      <c r="AY81" s="17"/>
      <c r="AZ81" s="17"/>
      <c r="BA81" s="17"/>
      <c r="BB81" s="17"/>
      <c r="BE81" s="1"/>
      <c r="BF81" s="5"/>
      <c r="BG81" s="5"/>
      <c r="BH81" s="5"/>
      <c r="BI81" s="1"/>
      <c r="BJ81" s="1"/>
      <c r="BK81" s="1"/>
      <c r="BL81" s="1"/>
      <c r="BM81" s="1"/>
      <c r="BN81" s="1"/>
      <c r="BO81" s="1"/>
      <c r="BP81" s="1"/>
      <c r="BQ81" s="1"/>
      <c r="BR81" s="1"/>
      <c r="BS81" s="1"/>
      <c r="BT81" s="1"/>
      <c r="BU81" s="1"/>
      <c r="BV81" s="1"/>
      <c r="BW81" s="1"/>
      <c r="BX81" s="1"/>
      <c r="BY81" s="1"/>
      <c r="BZ81" s="1"/>
      <c r="CA81" s="1"/>
      <c r="CB81" s="1"/>
    </row>
    <row r="82" spans="1:80" ht="15">
      <c r="A82" t="s">
        <v>36</v>
      </c>
      <c r="B82" s="11"/>
      <c r="C82" s="11"/>
      <c r="D82" s="11"/>
      <c r="E82" s="11"/>
      <c r="F82" s="11"/>
      <c r="G82" s="11"/>
      <c r="H82" s="11"/>
      <c r="I82" s="12"/>
      <c r="J82" s="12"/>
      <c r="K82" s="12"/>
      <c r="L82" s="12"/>
      <c r="M82" s="12"/>
      <c r="N82" s="12"/>
      <c r="O82" s="12"/>
      <c r="P82" s="12"/>
      <c r="Q82" s="12"/>
      <c r="R82" s="12"/>
      <c r="S82" s="12"/>
      <c r="T82" s="12"/>
      <c r="U82" s="12"/>
      <c r="V82" s="12"/>
      <c r="W82" s="12"/>
      <c r="X82" s="12"/>
      <c r="Y82" s="12"/>
      <c r="Z82" s="12"/>
      <c r="AA82" s="12"/>
      <c r="AB82" s="12"/>
      <c r="AC82" s="11"/>
      <c r="AD82" s="11"/>
      <c r="AE82" s="11"/>
      <c r="AF82" s="11" t="s">
        <v>25</v>
      </c>
      <c r="AG82" s="12"/>
      <c r="AH82" s="11"/>
      <c r="AI82" s="20"/>
      <c r="AJ82" s="20">
        <f>MAX(AJ77:AJ80)-MIN(AJ77:AJ80)</f>
        <v>0.04999999999999005</v>
      </c>
      <c r="AK82" s="20"/>
      <c r="AL82" s="20">
        <f>MAX(AL77:AL80)-MIN(AL77:AL80)</f>
        <v>0.1799999999999855</v>
      </c>
      <c r="AM82" s="20"/>
      <c r="AN82" s="20">
        <f>MAX(AN77:AN80)-MIN(AN77:AN80)</f>
        <v>0.0899999999999963</v>
      </c>
      <c r="AO82" s="20"/>
      <c r="AP82" s="20">
        <f>MAX(AP77:AP80)-MIN(AP77:AP80)</f>
        <v>0.19999999999998153</v>
      </c>
      <c r="AQ82" s="20"/>
      <c r="AR82" s="20">
        <f>MAX(AR77:AR80)-MIN(AR77:AR80)</f>
        <v>0.05999999999998806</v>
      </c>
      <c r="AS82" s="20"/>
      <c r="AT82" s="20">
        <f>MAX(AT77:AT80)-MIN(AT77:AT80)</f>
        <v>0.4100000000000037</v>
      </c>
      <c r="AU82" s="20"/>
      <c r="AV82" s="20">
        <f>MAX(AV77:AV80)-MIN(AV77:AV80)</f>
        <v>0.3200000000000003</v>
      </c>
      <c r="AW82" s="20"/>
      <c r="AX82" s="20">
        <f>MAX(AX77:AX80)-MIN(AX77:AX80)</f>
        <v>0.17999999999999972</v>
      </c>
      <c r="AY82" s="20"/>
      <c r="AZ82" s="20">
        <f>MAX(AZ77:AZ80)-MIN(AZ77:AZ80)</f>
        <v>0.10999999999999233</v>
      </c>
      <c r="BA82" s="20"/>
      <c r="BB82" s="20">
        <f>MAX(BB77:BB80)-MIN(BB77:BB80)</f>
        <v>0</v>
      </c>
      <c r="BE82" s="1"/>
      <c r="BF82" s="5"/>
      <c r="BG82" s="5"/>
      <c r="BH82" s="5"/>
      <c r="BI82" s="1"/>
      <c r="BJ82" s="1"/>
      <c r="BK82" s="1"/>
      <c r="BL82" s="1"/>
      <c r="BM82" s="1"/>
      <c r="BN82" s="1"/>
      <c r="BO82" s="1"/>
      <c r="BP82" s="1"/>
      <c r="BQ82" s="1"/>
      <c r="BR82" s="1"/>
      <c r="BS82" s="1"/>
      <c r="BT82" s="1"/>
      <c r="BU82" s="1"/>
      <c r="BV82" s="1"/>
      <c r="BW82" s="1"/>
      <c r="BX82" s="1"/>
      <c r="BY82" s="1"/>
      <c r="BZ82" s="1"/>
      <c r="CA82" s="1"/>
      <c r="CB82" s="1"/>
    </row>
    <row r="83" spans="2:80" ht="15">
      <c r="B83" s="11"/>
      <c r="C83" s="11"/>
      <c r="D83" s="9" t="s">
        <v>111</v>
      </c>
      <c r="E83" s="9" t="s">
        <v>112</v>
      </c>
      <c r="F83" s="9" t="s">
        <v>11</v>
      </c>
      <c r="I83" s="1"/>
      <c r="J83" s="1"/>
      <c r="K83" s="1"/>
      <c r="L83" s="1"/>
      <c r="M83" s="1"/>
      <c r="N83" s="1"/>
      <c r="O83" s="1"/>
      <c r="P83" s="1"/>
      <c r="Q83" s="1"/>
      <c r="R83" s="1"/>
      <c r="S83" s="1"/>
      <c r="T83" s="1"/>
      <c r="U83" s="1"/>
      <c r="V83" s="1"/>
      <c r="W83" s="1"/>
      <c r="X83" s="1"/>
      <c r="Y83" s="1"/>
      <c r="Z83" s="1"/>
      <c r="AA83" s="1"/>
      <c r="AB83" s="1"/>
      <c r="AD83" t="str">
        <f>TEXT(D83,"0000")&amp;"-"&amp;TEXT(E83,"0000")</f>
        <v>BP25-BP21</v>
      </c>
      <c r="AF83" t="s">
        <v>45</v>
      </c>
      <c r="AG83" s="5"/>
      <c r="AI83" s="22"/>
      <c r="AJ83" s="20">
        <f>AJ84</f>
        <v>22.095000000000002</v>
      </c>
      <c r="AK83" s="20"/>
      <c r="AL83" s="20">
        <f>AL84</f>
        <v>27.55</v>
      </c>
      <c r="AM83" s="20"/>
      <c r="AN83" s="20">
        <f>AN84</f>
        <v>20.685</v>
      </c>
      <c r="AO83" s="20"/>
      <c r="AP83" s="20">
        <f>AP84</f>
        <v>26.09</v>
      </c>
      <c r="AQ83" s="20"/>
      <c r="AR83" s="20">
        <f>AR84</f>
        <v>20.29</v>
      </c>
      <c r="AS83" s="20"/>
      <c r="AT83" s="20">
        <f>AT84</f>
        <v>26.374999999999996</v>
      </c>
      <c r="AU83" s="20"/>
      <c r="AV83" s="20">
        <f>AV84</f>
        <v>24.039999999999996</v>
      </c>
      <c r="AW83" s="20"/>
      <c r="AX83" s="20">
        <f>AX84</f>
        <v>29.540000000000003</v>
      </c>
      <c r="AY83" s="20"/>
      <c r="AZ83" s="20">
        <f>AZ84</f>
        <v>28.785</v>
      </c>
      <c r="BA83" s="20"/>
      <c r="BB83" s="20">
        <f>BB84</f>
        <v>29.24000000000001</v>
      </c>
      <c r="BE83" s="20"/>
      <c r="BF83" s="20"/>
      <c r="BG83" s="20"/>
      <c r="BH83" s="20"/>
      <c r="BI83" s="20"/>
      <c r="BJ83" s="1"/>
      <c r="BK83" s="1"/>
      <c r="BL83" s="1"/>
      <c r="BM83" s="1"/>
      <c r="BN83" s="1"/>
      <c r="BO83" s="1"/>
      <c r="BP83" s="1"/>
      <c r="BQ83" s="1"/>
      <c r="BR83" s="1"/>
      <c r="BS83" s="1"/>
      <c r="BT83" s="1"/>
      <c r="BU83" s="1"/>
      <c r="BV83" s="1"/>
      <c r="BW83" s="1"/>
      <c r="BX83" s="1"/>
      <c r="BY83" s="1"/>
      <c r="BZ83" s="1"/>
      <c r="CA83" s="1"/>
      <c r="CB83" s="1"/>
    </row>
    <row r="84" spans="9:80" ht="15">
      <c r="I84" s="1"/>
      <c r="J84" s="1"/>
      <c r="K84" s="1"/>
      <c r="L84" s="1"/>
      <c r="M84" s="1"/>
      <c r="N84" s="1"/>
      <c r="O84" s="1"/>
      <c r="P84" s="1"/>
      <c r="Q84" s="1"/>
      <c r="R84" s="1"/>
      <c r="S84" s="1"/>
      <c r="T84" s="1"/>
      <c r="U84" s="1"/>
      <c r="V84" s="1"/>
      <c r="W84" s="1"/>
      <c r="X84" s="1"/>
      <c r="Y84" s="1"/>
      <c r="Z84" s="1"/>
      <c r="AA84" s="1"/>
      <c r="AB84" s="1"/>
      <c r="AF84" t="s">
        <v>46</v>
      </c>
      <c r="AG84" s="5"/>
      <c r="AI84" s="20"/>
      <c r="AJ84" s="20">
        <f>AVERAGE(AJ77:AJ80)</f>
        <v>22.095000000000002</v>
      </c>
      <c r="AK84" s="20"/>
      <c r="AL84" s="20">
        <f>AVERAGE(AL77:AL80)</f>
        <v>27.55</v>
      </c>
      <c r="AM84" s="20"/>
      <c r="AN84" s="20">
        <f>AVERAGE(AN77:AN80)</f>
        <v>20.685</v>
      </c>
      <c r="AO84" s="20"/>
      <c r="AP84" s="20">
        <f>AVERAGE(AP77:AP80)</f>
        <v>26.09</v>
      </c>
      <c r="AQ84" s="20"/>
      <c r="AR84" s="20">
        <f>AVERAGE(AR77:AR80)</f>
        <v>20.29</v>
      </c>
      <c r="AS84" s="20"/>
      <c r="AT84" s="20">
        <f>AVERAGE(AT77:AT80)</f>
        <v>26.374999999999996</v>
      </c>
      <c r="AU84" s="20"/>
      <c r="AV84" s="20">
        <f>AVERAGE(AV77:AV80)</f>
        <v>24.039999999999996</v>
      </c>
      <c r="AW84" s="20"/>
      <c r="AX84" s="20">
        <f>AVERAGE(AX77:AX80)</f>
        <v>29.540000000000003</v>
      </c>
      <c r="AY84" s="20"/>
      <c r="AZ84" s="20">
        <f>AVERAGE(AZ77:AZ80)</f>
        <v>28.785</v>
      </c>
      <c r="BA84" s="20"/>
      <c r="BB84" s="20">
        <f>AVERAGE(BB77:BB80)</f>
        <v>29.24000000000001</v>
      </c>
      <c r="BE84" s="1"/>
      <c r="BF84" s="5"/>
      <c r="BG84" s="5"/>
      <c r="BH84" s="5"/>
      <c r="BI84" s="1"/>
      <c r="BJ84" s="1"/>
      <c r="BK84" s="1"/>
      <c r="BL84" s="1"/>
      <c r="BM84" s="1"/>
      <c r="BN84" s="1"/>
      <c r="BO84" s="1"/>
      <c r="BP84" s="1"/>
      <c r="BQ84" s="1"/>
      <c r="BR84" s="1"/>
      <c r="BS84" s="1"/>
      <c r="BT84" s="1"/>
      <c r="BU84" s="1"/>
      <c r="BV84" s="1"/>
      <c r="BW84" s="1"/>
      <c r="BX84" s="1"/>
      <c r="BY84" s="1"/>
      <c r="BZ84" s="1"/>
      <c r="CA84" s="1"/>
      <c r="CB84" s="1"/>
    </row>
    <row r="85" spans="9:80" ht="15">
      <c r="I85" s="1"/>
      <c r="J85" s="1"/>
      <c r="K85" s="1"/>
      <c r="L85" s="1"/>
      <c r="M85" s="1"/>
      <c r="N85" s="1"/>
      <c r="O85" s="1"/>
      <c r="P85" s="1"/>
      <c r="Q85" s="1"/>
      <c r="R85" s="1"/>
      <c r="S85" s="1"/>
      <c r="T85" s="1"/>
      <c r="U85" s="1"/>
      <c r="V85" s="1"/>
      <c r="W85" s="1"/>
      <c r="X85" s="1"/>
      <c r="Y85" s="1"/>
      <c r="Z85" s="1"/>
      <c r="AA85" s="1"/>
      <c r="AB85" s="1"/>
      <c r="AF85" s="5"/>
      <c r="AG85" s="5"/>
      <c r="AI85" s="1"/>
      <c r="AJ85" s="1"/>
      <c r="AK85" s="1"/>
      <c r="AL85" s="1"/>
      <c r="AM85" s="1"/>
      <c r="AN85" s="1"/>
      <c r="AO85" s="1"/>
      <c r="AP85" s="1"/>
      <c r="AQ85" s="1"/>
      <c r="AR85" s="1"/>
      <c r="AS85" s="1"/>
      <c r="AT85" s="1"/>
      <c r="AU85" s="1"/>
      <c r="AV85" s="1"/>
      <c r="AW85" s="1"/>
      <c r="AX85" s="1"/>
      <c r="AY85" s="1"/>
      <c r="AZ85" s="1"/>
      <c r="BA85" s="1"/>
      <c r="BB85" s="1"/>
      <c r="BE85" s="1"/>
      <c r="BF85" s="5"/>
      <c r="BG85" s="5"/>
      <c r="BH85" s="5"/>
      <c r="BI85" s="1"/>
      <c r="BJ85" s="1"/>
      <c r="BK85" s="1"/>
      <c r="BL85" s="1"/>
      <c r="BM85" s="1"/>
      <c r="BN85" s="1"/>
      <c r="BO85" s="1"/>
      <c r="BP85" s="1"/>
      <c r="BQ85" s="1"/>
      <c r="BR85" s="1"/>
      <c r="BS85" s="1"/>
      <c r="BT85" s="1"/>
      <c r="BU85" s="1"/>
      <c r="BV85" s="1"/>
      <c r="BW85" s="1"/>
      <c r="BX85" s="1"/>
      <c r="BY85" s="1"/>
      <c r="BZ85" s="1"/>
      <c r="CA85" s="1"/>
      <c r="CB85" s="1"/>
    </row>
    <row r="86" spans="1:96" ht="15">
      <c r="A86" s="15" t="s">
        <v>120</v>
      </c>
      <c r="B86" s="26"/>
      <c r="C86" s="26"/>
      <c r="D86" s="26"/>
      <c r="E86" s="26"/>
      <c r="F86" s="26"/>
      <c r="G86" s="15"/>
      <c r="H86" s="15"/>
      <c r="I86" s="25"/>
      <c r="J86" s="24"/>
      <c r="K86" s="25"/>
      <c r="L86" s="16"/>
      <c r="M86" s="25"/>
      <c r="N86" s="16"/>
      <c r="O86" s="16"/>
      <c r="P86" s="16"/>
      <c r="Q86" s="16"/>
      <c r="R86" s="16"/>
      <c r="S86" s="16"/>
      <c r="T86" s="16"/>
      <c r="U86" s="16"/>
      <c r="V86" s="16"/>
      <c r="W86" s="16"/>
      <c r="X86" s="16"/>
      <c r="Y86" s="16"/>
      <c r="Z86" s="16"/>
      <c r="AA86" s="16"/>
      <c r="AB86" s="16"/>
      <c r="AC86" s="15"/>
      <c r="AD86" s="15"/>
      <c r="AE86" s="15"/>
      <c r="AF86" s="24"/>
      <c r="AG86" s="24"/>
      <c r="AH86" s="24"/>
      <c r="AI86" s="21"/>
      <c r="AJ86" s="21"/>
      <c r="AK86" s="21"/>
      <c r="AL86" s="21"/>
      <c r="AM86" s="21"/>
      <c r="AN86" s="21"/>
      <c r="AO86" s="21"/>
      <c r="AP86" s="21"/>
      <c r="AQ86" s="21"/>
      <c r="AR86" s="21"/>
      <c r="AS86" s="21"/>
      <c r="AT86" s="21"/>
      <c r="AU86" s="21"/>
      <c r="AV86" s="21"/>
      <c r="AW86" s="21"/>
      <c r="AX86" s="21"/>
      <c r="AY86" s="21"/>
      <c r="AZ86" s="21"/>
      <c r="BA86" s="21"/>
      <c r="BB86" s="21"/>
      <c r="BC86" s="15"/>
      <c r="BD86" s="15"/>
      <c r="BE86" s="16"/>
      <c r="BF86" s="24"/>
      <c r="BG86" s="24"/>
      <c r="BH86" s="24"/>
      <c r="BI86" s="21"/>
      <c r="BJ86" s="21"/>
      <c r="BK86" s="21"/>
      <c r="BL86" s="21"/>
      <c r="BM86" s="21"/>
      <c r="BN86" s="21"/>
      <c r="BO86" s="21"/>
      <c r="BP86" s="21"/>
      <c r="BQ86" s="21"/>
      <c r="BR86" s="21"/>
      <c r="BS86" s="21"/>
      <c r="BT86" s="21"/>
      <c r="BU86" s="21"/>
      <c r="BV86" s="21"/>
      <c r="BW86" s="21"/>
      <c r="BX86" s="21"/>
      <c r="BY86" s="21"/>
      <c r="BZ86" s="21"/>
      <c r="CA86" s="21"/>
      <c r="CB86" s="21"/>
      <c r="CE86" s="1"/>
      <c r="CF86" s="20"/>
      <c r="CG86" s="20"/>
      <c r="CH86" s="20"/>
      <c r="CI86" s="20"/>
      <c r="CJ86" s="20"/>
      <c r="CK86" s="20"/>
      <c r="CL86" s="20"/>
      <c r="CM86" s="20"/>
      <c r="CN86" s="20"/>
      <c r="CO86" s="20"/>
      <c r="CP86" s="23"/>
      <c r="CQ86" s="20"/>
      <c r="CR86" s="20"/>
    </row>
    <row r="87" spans="2:80" ht="15">
      <c r="B87" s="10" t="s">
        <v>19</v>
      </c>
      <c r="C87" s="10" t="s">
        <v>20</v>
      </c>
      <c r="D87" s="10" t="s">
        <v>27</v>
      </c>
      <c r="E87" s="10" t="s">
        <v>28</v>
      </c>
      <c r="F87" s="10" t="s">
        <v>9</v>
      </c>
      <c r="G87" t="s">
        <v>1</v>
      </c>
      <c r="H87" s="4" t="s">
        <v>0</v>
      </c>
      <c r="I87" s="6" t="s">
        <v>14</v>
      </c>
      <c r="J87" t="s">
        <v>10</v>
      </c>
      <c r="K87" s="6" t="s">
        <v>15</v>
      </c>
      <c r="L87" t="s">
        <v>10</v>
      </c>
      <c r="M87" s="6" t="s">
        <v>66</v>
      </c>
      <c r="N87" t="s">
        <v>10</v>
      </c>
      <c r="AD87" t="s">
        <v>0</v>
      </c>
      <c r="AE87" t="s">
        <v>1</v>
      </c>
      <c r="AF87" s="2" t="s">
        <v>3</v>
      </c>
      <c r="AG87" s="2" t="s">
        <v>69</v>
      </c>
      <c r="AH87" s="2" t="s">
        <v>16</v>
      </c>
      <c r="AI87" t="s">
        <v>67</v>
      </c>
      <c r="AK87" t="s">
        <v>68</v>
      </c>
      <c r="AM87" t="s">
        <v>70</v>
      </c>
      <c r="AO87" t="s">
        <v>96</v>
      </c>
      <c r="AQ87" t="s">
        <v>109</v>
      </c>
      <c r="AS87" t="s">
        <v>129</v>
      </c>
      <c r="BE87" s="1"/>
      <c r="BF87" s="5"/>
      <c r="BG87" s="5"/>
      <c r="BH87" s="5"/>
      <c r="BI87" s="1"/>
      <c r="BJ87" s="1"/>
      <c r="BK87" s="1"/>
      <c r="BL87" s="1"/>
      <c r="BM87" s="1"/>
      <c r="BN87" s="1"/>
      <c r="BO87" s="1"/>
      <c r="BP87" s="1"/>
      <c r="BQ87" s="1"/>
      <c r="BR87" s="1"/>
      <c r="BS87" s="1"/>
      <c r="BT87" s="1"/>
      <c r="BU87" s="1"/>
      <c r="BV87" s="1"/>
      <c r="BW87" s="1"/>
      <c r="BX87" s="1"/>
      <c r="BY87" s="1"/>
      <c r="BZ87" s="1"/>
      <c r="CA87" s="1"/>
      <c r="CB87" s="1"/>
    </row>
    <row r="88" spans="1:80" ht="1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t="s">
        <v>2</v>
      </c>
      <c r="AJ88" s="13" t="s">
        <v>5</v>
      </c>
      <c r="AK88" s="13" t="s">
        <v>2</v>
      </c>
      <c r="AL88" s="13" t="s">
        <v>5</v>
      </c>
      <c r="AM88" s="13" t="s">
        <v>2</v>
      </c>
      <c r="AN88" s="13" t="s">
        <v>5</v>
      </c>
      <c r="AO88" s="13" t="s">
        <v>2</v>
      </c>
      <c r="AP88" s="13" t="s">
        <v>5</v>
      </c>
      <c r="AQ88" s="13" t="s">
        <v>2</v>
      </c>
      <c r="AR88" s="13" t="s">
        <v>5</v>
      </c>
      <c r="AS88" s="13" t="s">
        <v>2</v>
      </c>
      <c r="AT88" s="13" t="s">
        <v>5</v>
      </c>
      <c r="AU88" s="13"/>
      <c r="AV88" s="13"/>
      <c r="AW88" s="13"/>
      <c r="AX88" s="13"/>
      <c r="AY88" s="13"/>
      <c r="AZ88" s="13"/>
      <c r="BA88" s="13"/>
      <c r="BB88" s="13"/>
      <c r="BE88" s="1"/>
      <c r="BF88" s="5"/>
      <c r="BG88" s="5"/>
      <c r="BH88" s="5"/>
      <c r="BI88" s="1"/>
      <c r="BJ88" s="1"/>
      <c r="BK88" s="1"/>
      <c r="BL88" s="1"/>
      <c r="BM88" s="1"/>
      <c r="BN88" s="1"/>
      <c r="BO88" s="1"/>
      <c r="BP88" s="1"/>
      <c r="BQ88" s="1"/>
      <c r="BR88" s="1"/>
      <c r="BS88" s="1"/>
      <c r="BT88" s="1"/>
      <c r="BU88" s="1"/>
      <c r="BV88" s="1"/>
      <c r="BW88" s="1"/>
      <c r="BX88" s="1"/>
      <c r="BY88" s="1"/>
      <c r="BZ88" s="1"/>
      <c r="CA88" s="1"/>
      <c r="CB88" s="1"/>
    </row>
    <row r="89" spans="1:80" ht="15">
      <c r="A89" s="15"/>
      <c r="B89" s="10">
        <v>59261</v>
      </c>
      <c r="C89" s="10">
        <v>59266</v>
      </c>
      <c r="D89" s="9" t="s">
        <v>94</v>
      </c>
      <c r="E89" s="9" t="s">
        <v>112</v>
      </c>
      <c r="F89" s="9" t="s">
        <v>11</v>
      </c>
      <c r="G89" s="15" t="str">
        <f>TEXT(B89,"00000")&amp;"-"&amp;TEXT(C89,"00000")</f>
        <v>59261-59266</v>
      </c>
      <c r="H89" s="15" t="str">
        <f>TEXT(D89,"0000")&amp;"-"&amp;TEXT(E89,"0000")</f>
        <v>BP1K-BP21</v>
      </c>
      <c r="I89" s="18">
        <v>9.01</v>
      </c>
      <c r="J89" s="16">
        <v>0.1</v>
      </c>
      <c r="K89" s="18">
        <v>9999.99</v>
      </c>
      <c r="L89" s="16">
        <v>99</v>
      </c>
      <c r="M89" s="18">
        <v>8.41</v>
      </c>
      <c r="N89" s="16">
        <v>0.1</v>
      </c>
      <c r="O89" s="18">
        <v>9.72</v>
      </c>
      <c r="P89" s="16">
        <v>0.1</v>
      </c>
      <c r="Q89" s="18">
        <v>8.7</v>
      </c>
      <c r="R89" s="16">
        <v>0.1</v>
      </c>
      <c r="S89" s="18">
        <v>6.05</v>
      </c>
      <c r="T89" s="16">
        <v>0.1</v>
      </c>
      <c r="U89" s="16"/>
      <c r="V89" s="16"/>
      <c r="W89" s="16"/>
      <c r="X89" s="16"/>
      <c r="Y89" s="16"/>
      <c r="Z89" s="16"/>
      <c r="AA89" s="16"/>
      <c r="AB89" s="16"/>
      <c r="AC89" s="15"/>
      <c r="AD89" s="15" t="str">
        <f>H89</f>
        <v>BP1K-BP21</v>
      </c>
      <c r="AE89" s="15" t="str">
        <f>TEXT(B89,"00000")&amp;"-"&amp;TEXT(C89,"00000")</f>
        <v>59261-59266</v>
      </c>
      <c r="AF89" s="3">
        <v>-33.62</v>
      </c>
      <c r="AG89" s="3">
        <v>43.25</v>
      </c>
      <c r="AH89" s="2"/>
      <c r="AI89" s="21">
        <f>I89</f>
        <v>9.01</v>
      </c>
      <c r="AJ89" s="21">
        <f>AI89+$AF89-$AG89</f>
        <v>-67.86</v>
      </c>
      <c r="AK89" s="21">
        <f>K89</f>
        <v>9999.99</v>
      </c>
      <c r="AL89" s="21"/>
      <c r="AM89" s="21">
        <f>M89</f>
        <v>8.41</v>
      </c>
      <c r="AN89" s="21">
        <f>AM89+$AF89-$AG89</f>
        <v>-68.46</v>
      </c>
      <c r="AO89" s="21">
        <f>O89</f>
        <v>9.72</v>
      </c>
      <c r="AP89" s="21">
        <f>AO89+$AF89-$AG89</f>
        <v>-67.15</v>
      </c>
      <c r="AQ89" s="21">
        <f>Q89</f>
        <v>8.7</v>
      </c>
      <c r="AR89" s="21">
        <f>AQ89+$AF89-$AG89</f>
        <v>-68.17</v>
      </c>
      <c r="AS89" s="21">
        <f>S89</f>
        <v>6.05</v>
      </c>
      <c r="AT89" s="21">
        <f>AS89+$AF89-$AG89</f>
        <v>-70.82</v>
      </c>
      <c r="AU89" s="21"/>
      <c r="AV89" s="21"/>
      <c r="AW89" s="21"/>
      <c r="AX89" s="21"/>
      <c r="AY89" s="21"/>
      <c r="AZ89" s="21"/>
      <c r="BA89" s="21"/>
      <c r="BB89" s="21"/>
      <c r="BE89" s="1"/>
      <c r="BF89" s="5"/>
      <c r="BG89" s="5"/>
      <c r="BH89" s="5"/>
      <c r="BI89" s="1"/>
      <c r="BJ89" s="1"/>
      <c r="BK89" s="1"/>
      <c r="BL89" s="1"/>
      <c r="BM89" s="1"/>
      <c r="BN89" s="1"/>
      <c r="BO89" s="1"/>
      <c r="BP89" s="1"/>
      <c r="BQ89" s="1"/>
      <c r="BR89" s="1"/>
      <c r="BS89" s="1"/>
      <c r="BT89" s="1"/>
      <c r="BU89" s="1"/>
      <c r="BV89" s="1"/>
      <c r="BW89" s="1"/>
      <c r="BX89" s="1"/>
      <c r="BY89" s="1"/>
      <c r="BZ89" s="1"/>
      <c r="CA89" s="1"/>
      <c r="CB89" s="1"/>
    </row>
    <row r="90" spans="1:80" ht="15">
      <c r="A90" s="15"/>
      <c r="B90" s="10">
        <v>59362</v>
      </c>
      <c r="C90" s="10">
        <v>59371</v>
      </c>
      <c r="D90" s="9" t="s">
        <v>94</v>
      </c>
      <c r="E90" s="9" t="s">
        <v>112</v>
      </c>
      <c r="F90" s="9" t="s">
        <v>11</v>
      </c>
      <c r="G90" s="15" t="str">
        <f>TEXT(B90,"00000")&amp;"-"&amp;TEXT(C90,"00000")</f>
        <v>59362-59371</v>
      </c>
      <c r="H90" s="15" t="str">
        <f>TEXT(D90,"0000")&amp;"-"&amp;TEXT(E90,"0000")</f>
        <v>BP1K-BP21</v>
      </c>
      <c r="I90" s="18">
        <v>8.76</v>
      </c>
      <c r="J90" s="16">
        <v>0.1</v>
      </c>
      <c r="K90" s="18">
        <v>10.15</v>
      </c>
      <c r="L90" s="16">
        <v>0.1</v>
      </c>
      <c r="M90" s="18">
        <v>8.15</v>
      </c>
      <c r="N90" s="16">
        <v>0.1</v>
      </c>
      <c r="O90" s="18">
        <v>9.65</v>
      </c>
      <c r="P90" s="16">
        <v>0.1</v>
      </c>
      <c r="Q90" s="18">
        <v>8.44</v>
      </c>
      <c r="R90" s="16">
        <v>0.1</v>
      </c>
      <c r="S90" s="18">
        <v>5.84</v>
      </c>
      <c r="T90" s="16">
        <v>0.1</v>
      </c>
      <c r="U90" s="16"/>
      <c r="V90" s="16"/>
      <c r="W90" s="16"/>
      <c r="X90" s="16"/>
      <c r="Y90" s="16"/>
      <c r="Z90" s="16"/>
      <c r="AA90" s="16"/>
      <c r="AB90" s="16"/>
      <c r="AC90" s="15"/>
      <c r="AD90" s="15" t="str">
        <f>H90</f>
        <v>BP1K-BP21</v>
      </c>
      <c r="AE90" s="15" t="str">
        <f>TEXT(B90,"00000")&amp;"-"&amp;TEXT(C90,"00000")</f>
        <v>59362-59371</v>
      </c>
      <c r="AF90" s="3">
        <v>-33.62</v>
      </c>
      <c r="AG90" s="3">
        <v>43.26</v>
      </c>
      <c r="AH90" s="2"/>
      <c r="AI90" s="21">
        <f>I90</f>
        <v>8.76</v>
      </c>
      <c r="AJ90" s="21">
        <f>AI90+$AF90-$AG90</f>
        <v>-68.12</v>
      </c>
      <c r="AK90" s="21">
        <f>K90</f>
        <v>10.15</v>
      </c>
      <c r="AL90" s="21">
        <f>AK90+$AF90-$AG90</f>
        <v>-66.72999999999999</v>
      </c>
      <c r="AM90" s="21">
        <f>M90</f>
        <v>8.15</v>
      </c>
      <c r="AN90" s="21">
        <f>AM90+$AF90-$AG90</f>
        <v>-68.72999999999999</v>
      </c>
      <c r="AO90" s="21">
        <f>O90</f>
        <v>9.65</v>
      </c>
      <c r="AP90" s="21">
        <f>AO90+$AF90-$AG90</f>
        <v>-67.22999999999999</v>
      </c>
      <c r="AQ90" s="21">
        <f>Q90</f>
        <v>8.44</v>
      </c>
      <c r="AR90" s="21">
        <f>AQ90+$AF90-$AG90</f>
        <v>-68.44</v>
      </c>
      <c r="AS90" s="21">
        <f>S90</f>
        <v>5.84</v>
      </c>
      <c r="AT90" s="21">
        <f>AS90+$AF90-$AG90</f>
        <v>-71.03999999999999</v>
      </c>
      <c r="AU90" s="21"/>
      <c r="AV90" s="21"/>
      <c r="AW90" s="21"/>
      <c r="AX90" s="21"/>
      <c r="AY90" s="21"/>
      <c r="AZ90" s="21"/>
      <c r="BA90" s="21"/>
      <c r="BB90" s="21"/>
      <c r="BE90" s="1"/>
      <c r="BF90" s="5"/>
      <c r="BG90" s="5"/>
      <c r="BH90" s="5"/>
      <c r="BI90" s="1"/>
      <c r="BJ90" s="1"/>
      <c r="BK90" s="1"/>
      <c r="BL90" s="1"/>
      <c r="BM90" s="1"/>
      <c r="BN90" s="1"/>
      <c r="BO90" s="1"/>
      <c r="BP90" s="1"/>
      <c r="BQ90" s="1"/>
      <c r="BR90" s="1"/>
      <c r="BS90" s="1"/>
      <c r="BT90" s="1"/>
      <c r="BU90" s="1"/>
      <c r="BV90" s="1"/>
      <c r="BW90" s="1"/>
      <c r="BX90" s="1"/>
      <c r="BY90" s="1"/>
      <c r="BZ90" s="1"/>
      <c r="CA90" s="1"/>
      <c r="CB90" s="1"/>
    </row>
    <row r="91" spans="1:80" ht="15">
      <c r="A91" s="15"/>
      <c r="B91" s="10"/>
      <c r="C91" s="10"/>
      <c r="D91" s="9"/>
      <c r="E91" s="9"/>
      <c r="F91" s="9"/>
      <c r="G91" s="15"/>
      <c r="H91" s="15"/>
      <c r="I91" s="18"/>
      <c r="J91" s="16"/>
      <c r="K91" s="18"/>
      <c r="L91" s="16"/>
      <c r="M91" s="18"/>
      <c r="N91" s="16"/>
      <c r="O91" s="16"/>
      <c r="P91" s="16"/>
      <c r="Q91" s="16"/>
      <c r="R91" s="16"/>
      <c r="S91" s="16"/>
      <c r="T91" s="16"/>
      <c r="U91" s="16"/>
      <c r="V91" s="16"/>
      <c r="W91" s="16"/>
      <c r="X91" s="16"/>
      <c r="Y91" s="16"/>
      <c r="Z91" s="16"/>
      <c r="AA91" s="16"/>
      <c r="AB91" s="16"/>
      <c r="AC91" s="15"/>
      <c r="AD91" s="15"/>
      <c r="AE91" s="15"/>
      <c r="AF91" s="3"/>
      <c r="AG91" s="3"/>
      <c r="AH91" s="2"/>
      <c r="AI91" s="21"/>
      <c r="AJ91" s="21"/>
      <c r="AK91" s="21"/>
      <c r="AL91" s="21"/>
      <c r="AM91" s="21"/>
      <c r="AN91" s="21"/>
      <c r="AO91" s="21"/>
      <c r="AP91" s="21"/>
      <c r="AQ91" s="21"/>
      <c r="AR91" s="21"/>
      <c r="AS91" s="21"/>
      <c r="AT91" s="21"/>
      <c r="AU91" s="21"/>
      <c r="AV91" s="21"/>
      <c r="AW91" s="21"/>
      <c r="AX91" s="21"/>
      <c r="AY91" s="21"/>
      <c r="AZ91" s="21"/>
      <c r="BA91" s="21"/>
      <c r="BB91" s="21"/>
      <c r="BE91" s="1"/>
      <c r="BF91" s="5"/>
      <c r="BG91" s="5"/>
      <c r="BH91" s="5"/>
      <c r="BI91" s="1"/>
      <c r="BJ91" s="1"/>
      <c r="BK91" s="1"/>
      <c r="BL91" s="1"/>
      <c r="BM91" s="1"/>
      <c r="BN91" s="1"/>
      <c r="BO91" s="1"/>
      <c r="BP91" s="1"/>
      <c r="BQ91" s="1"/>
      <c r="BR91" s="1"/>
      <c r="BS91" s="1"/>
      <c r="BT91" s="1"/>
      <c r="BU91" s="1"/>
      <c r="BV91" s="1"/>
      <c r="BW91" s="1"/>
      <c r="BX91" s="1"/>
      <c r="BY91" s="1"/>
      <c r="BZ91" s="1"/>
      <c r="CA91" s="1"/>
      <c r="CB91" s="1"/>
    </row>
    <row r="92" spans="1:80" ht="15">
      <c r="A92" s="15"/>
      <c r="B92" s="10"/>
      <c r="C92" s="10"/>
      <c r="D92" s="9"/>
      <c r="E92" s="9"/>
      <c r="F92" s="9"/>
      <c r="G92" s="15"/>
      <c r="H92" s="15"/>
      <c r="I92" s="18"/>
      <c r="J92" s="16"/>
      <c r="K92" s="18"/>
      <c r="L92" s="16"/>
      <c r="M92" s="18"/>
      <c r="N92" s="16"/>
      <c r="O92" s="16"/>
      <c r="P92" s="16"/>
      <c r="Q92" s="16"/>
      <c r="R92" s="16"/>
      <c r="S92" s="16"/>
      <c r="T92" s="16"/>
      <c r="U92" s="16"/>
      <c r="V92" s="16"/>
      <c r="W92" s="16"/>
      <c r="X92" s="16"/>
      <c r="Y92" s="16"/>
      <c r="Z92" s="16"/>
      <c r="AA92" s="16"/>
      <c r="AB92" s="16"/>
      <c r="AC92" s="15"/>
      <c r="AD92" s="15"/>
      <c r="AE92" s="15"/>
      <c r="AF92" s="3"/>
      <c r="AG92" s="3"/>
      <c r="AH92" s="2"/>
      <c r="AI92" s="21"/>
      <c r="AJ92" s="21"/>
      <c r="AK92" s="21"/>
      <c r="AL92" s="21"/>
      <c r="AM92" s="21"/>
      <c r="AN92" s="21"/>
      <c r="AO92" s="21"/>
      <c r="AP92" s="21"/>
      <c r="AQ92" s="21"/>
      <c r="AR92" s="21"/>
      <c r="AS92" s="21"/>
      <c r="AT92" s="21"/>
      <c r="AU92" s="21"/>
      <c r="AV92" s="21"/>
      <c r="AW92" s="21"/>
      <c r="AX92" s="21"/>
      <c r="AY92" s="21"/>
      <c r="AZ92" s="21"/>
      <c r="BA92" s="21"/>
      <c r="BB92" s="21"/>
      <c r="BE92" s="1"/>
      <c r="BF92" s="5"/>
      <c r="BG92" s="5"/>
      <c r="BH92" s="5"/>
      <c r="BI92" s="1"/>
      <c r="BJ92" s="1"/>
      <c r="BK92" s="1"/>
      <c r="BL92" s="1"/>
      <c r="BM92" s="1"/>
      <c r="BN92" s="1"/>
      <c r="BO92" s="1"/>
      <c r="BP92" s="1"/>
      <c r="BQ92" s="1"/>
      <c r="BR92" s="1"/>
      <c r="BS92" s="1"/>
      <c r="BT92" s="1"/>
      <c r="BU92" s="1"/>
      <c r="BV92" s="1"/>
      <c r="BW92" s="1"/>
      <c r="BX92" s="1"/>
      <c r="BY92" s="1"/>
      <c r="BZ92" s="1"/>
      <c r="CA92" s="1"/>
      <c r="CB92" s="1"/>
    </row>
    <row r="93" spans="1:80" ht="15">
      <c r="A93" s="13"/>
      <c r="B93" s="13"/>
      <c r="C93" s="13"/>
      <c r="D93" s="13"/>
      <c r="E93" s="13"/>
      <c r="F93" s="13"/>
      <c r="G93" s="13"/>
      <c r="H93" s="13"/>
      <c r="I93" s="17"/>
      <c r="J93" s="14"/>
      <c r="K93" s="17"/>
      <c r="L93" s="14"/>
      <c r="M93" s="17"/>
      <c r="N93" s="14"/>
      <c r="O93" s="14"/>
      <c r="P93" s="14"/>
      <c r="Q93" s="14"/>
      <c r="R93" s="14"/>
      <c r="S93" s="14"/>
      <c r="T93" s="14"/>
      <c r="U93" s="14"/>
      <c r="V93" s="14"/>
      <c r="W93" s="14"/>
      <c r="X93" s="14"/>
      <c r="Y93" s="14"/>
      <c r="Z93" s="14"/>
      <c r="AA93" s="14"/>
      <c r="AB93" s="14"/>
      <c r="AC93" s="13"/>
      <c r="AD93" s="13"/>
      <c r="AE93" s="13"/>
      <c r="AF93" s="14"/>
      <c r="AG93" s="14"/>
      <c r="AH93" s="13"/>
      <c r="AI93" s="17"/>
      <c r="AJ93" s="17"/>
      <c r="AK93" s="17"/>
      <c r="AL93" s="17"/>
      <c r="AM93" s="17"/>
      <c r="AN93" s="17"/>
      <c r="AO93" s="17"/>
      <c r="AP93" s="17"/>
      <c r="AQ93" s="17"/>
      <c r="AR93" s="17"/>
      <c r="AS93" s="17"/>
      <c r="AT93" s="17"/>
      <c r="AU93" s="17"/>
      <c r="AV93" s="17"/>
      <c r="AW93" s="17"/>
      <c r="AX93" s="17"/>
      <c r="AY93" s="17"/>
      <c r="AZ93" s="17"/>
      <c r="BA93" s="17"/>
      <c r="BB93" s="17"/>
      <c r="BE93" s="1"/>
      <c r="BF93" s="5"/>
      <c r="BG93" s="5"/>
      <c r="BH93" s="5"/>
      <c r="BI93" s="1"/>
      <c r="BJ93" s="1"/>
      <c r="BK93" s="1"/>
      <c r="BL93" s="1"/>
      <c r="BM93" s="1"/>
      <c r="BN93" s="1"/>
      <c r="BO93" s="1"/>
      <c r="BP93" s="1"/>
      <c r="BQ93" s="1"/>
      <c r="BR93" s="1"/>
      <c r="BS93" s="1"/>
      <c r="BT93" s="1"/>
      <c r="BU93" s="1"/>
      <c r="BV93" s="1"/>
      <c r="BW93" s="1"/>
      <c r="BX93" s="1"/>
      <c r="BY93" s="1"/>
      <c r="BZ93" s="1"/>
      <c r="CA93" s="1"/>
      <c r="CB93" s="1"/>
    </row>
    <row r="94" spans="1:80" ht="15">
      <c r="A94" t="s">
        <v>135</v>
      </c>
      <c r="B94" s="11"/>
      <c r="C94" s="11"/>
      <c r="D94" s="11"/>
      <c r="E94" s="11"/>
      <c r="F94" s="11"/>
      <c r="G94" s="11"/>
      <c r="H94" s="11"/>
      <c r="I94" s="19"/>
      <c r="J94" s="12"/>
      <c r="K94" s="19"/>
      <c r="L94" s="12"/>
      <c r="M94" s="19"/>
      <c r="N94" s="12"/>
      <c r="O94" s="12"/>
      <c r="P94" s="12"/>
      <c r="Q94" s="12"/>
      <c r="R94" s="12"/>
      <c r="S94" s="12"/>
      <c r="T94" s="12"/>
      <c r="U94" s="12"/>
      <c r="V94" s="12"/>
      <c r="W94" s="12"/>
      <c r="X94" s="12"/>
      <c r="Y94" s="12"/>
      <c r="Z94" s="12"/>
      <c r="AA94" s="12"/>
      <c r="AB94" s="12"/>
      <c r="AC94" s="11"/>
      <c r="AD94" s="11"/>
      <c r="AE94" s="11"/>
      <c r="AF94" t="s">
        <v>25</v>
      </c>
      <c r="AG94" s="12"/>
      <c r="AI94" s="20"/>
      <c r="AJ94" s="20">
        <f>MAX(AJ89:AJ92)-MIN(AJ89:AJ92)</f>
        <v>0.2600000000000051</v>
      </c>
      <c r="AK94" s="20"/>
      <c r="AL94" s="20">
        <f>MAX(AL89:AL92)-MIN(AL89:AL92)</f>
        <v>0</v>
      </c>
      <c r="AM94" s="20"/>
      <c r="AN94" s="20">
        <f>MAX(AN89:AN92)-MIN(AN89:AN92)</f>
        <v>0.269999999999996</v>
      </c>
      <c r="AO94" s="20"/>
      <c r="AP94" s="20">
        <f>MAX(AP89:AP92)-MIN(AP89:AP92)</f>
        <v>0.07999999999998408</v>
      </c>
      <c r="AQ94" s="20"/>
      <c r="AR94" s="20">
        <f>MAX(AR89:AR92)-MIN(AR89:AR92)</f>
        <v>0.269999999999996</v>
      </c>
      <c r="AS94" s="20"/>
      <c r="AT94" s="20">
        <f>MAX(AT89:AT92)-MIN(AT89:AT92)</f>
        <v>0.21999999999999886</v>
      </c>
      <c r="AU94" s="20"/>
      <c r="AV94" s="20"/>
      <c r="AW94" s="20"/>
      <c r="AX94" s="20"/>
      <c r="AY94" s="20"/>
      <c r="AZ94" s="20"/>
      <c r="BA94" s="20"/>
      <c r="BB94" s="20"/>
      <c r="BE94" s="1"/>
      <c r="BF94" s="5"/>
      <c r="BG94" s="5"/>
      <c r="BH94" s="5"/>
      <c r="BI94" s="1"/>
      <c r="BJ94" s="1"/>
      <c r="BK94" s="1"/>
      <c r="BL94" s="1"/>
      <c r="BM94" s="1"/>
      <c r="BN94" s="1"/>
      <c r="BO94" s="1"/>
      <c r="BP94" s="1"/>
      <c r="BQ94" s="1"/>
      <c r="BR94" s="1"/>
      <c r="BS94" s="1"/>
      <c r="BT94" s="1"/>
      <c r="BU94" s="1"/>
      <c r="BV94" s="1"/>
      <c r="BW94" s="1"/>
      <c r="BX94" s="1"/>
      <c r="BY94" s="1"/>
      <c r="BZ94" s="1"/>
      <c r="CA94" s="1"/>
      <c r="CB94" s="1"/>
    </row>
    <row r="95" spans="2:86" ht="15">
      <c r="B95" s="11"/>
      <c r="C95" s="11"/>
      <c r="D95" s="9" t="s">
        <v>94</v>
      </c>
      <c r="E95" s="9" t="s">
        <v>112</v>
      </c>
      <c r="F95" s="9" t="s">
        <v>11</v>
      </c>
      <c r="I95" s="18"/>
      <c r="J95" s="1"/>
      <c r="K95" s="18"/>
      <c r="L95" s="1"/>
      <c r="M95" s="18"/>
      <c r="N95" s="1"/>
      <c r="O95" s="1"/>
      <c r="P95" s="1"/>
      <c r="Q95" s="1"/>
      <c r="R95" s="1"/>
      <c r="S95" s="1"/>
      <c r="T95" s="1"/>
      <c r="U95" s="1"/>
      <c r="V95" s="1"/>
      <c r="W95" s="1"/>
      <c r="X95" s="1"/>
      <c r="Y95" s="1"/>
      <c r="Z95" s="1"/>
      <c r="AA95" s="1"/>
      <c r="AB95" s="1"/>
      <c r="AD95" t="str">
        <f>TEXT(D95,"0000")&amp;"-"&amp;TEXT(E95,"0000")</f>
        <v>BP1K-BP21</v>
      </c>
      <c r="AF95" t="s">
        <v>45</v>
      </c>
      <c r="AG95" s="5"/>
      <c r="AI95" s="20"/>
      <c r="AJ95" s="20">
        <f>AJ96</f>
        <v>-67.99000000000001</v>
      </c>
      <c r="AK95" s="20"/>
      <c r="AL95" s="20">
        <f>AL96</f>
        <v>-66.72999999999999</v>
      </c>
      <c r="AM95" s="20"/>
      <c r="AN95" s="20">
        <f>AN96</f>
        <v>-68.595</v>
      </c>
      <c r="AO95" s="20"/>
      <c r="AP95" s="20">
        <f>AP96</f>
        <v>-67.19</v>
      </c>
      <c r="AQ95" s="20"/>
      <c r="AR95" s="20">
        <f>AR96</f>
        <v>-68.305</v>
      </c>
      <c r="AS95" s="20"/>
      <c r="AT95" s="20">
        <f>AT96</f>
        <v>-70.92999999999999</v>
      </c>
      <c r="AU95" s="20"/>
      <c r="AV95" s="20"/>
      <c r="AW95" s="20"/>
      <c r="AX95" s="20"/>
      <c r="AY95" s="20"/>
      <c r="AZ95" s="20"/>
      <c r="BA95" s="20"/>
      <c r="BB95" s="20"/>
      <c r="BD95" s="15"/>
      <c r="BE95" s="16"/>
      <c r="BF95" s="24"/>
      <c r="BG95" s="24"/>
      <c r="BH95" s="24"/>
      <c r="BI95" s="21"/>
      <c r="BJ95" s="21"/>
      <c r="BK95" s="21"/>
      <c r="BL95" s="21"/>
      <c r="BM95" s="21"/>
      <c r="BN95" s="21"/>
      <c r="BO95" s="1"/>
      <c r="BP95" s="1"/>
      <c r="BQ95" s="1"/>
      <c r="BR95" s="1"/>
      <c r="BS95" s="1"/>
      <c r="BT95" s="1"/>
      <c r="BU95" s="1"/>
      <c r="BV95" s="1"/>
      <c r="BW95" s="1"/>
      <c r="BX95" s="1"/>
      <c r="BY95" s="1"/>
      <c r="BZ95" s="1"/>
      <c r="CA95" s="1"/>
      <c r="CB95" s="1"/>
      <c r="CF95" s="20"/>
      <c r="CG95" s="20"/>
      <c r="CH95" s="20"/>
    </row>
    <row r="96" spans="2:80" ht="15">
      <c r="B96" s="11"/>
      <c r="C96" s="11"/>
      <c r="D96" s="9"/>
      <c r="E96" s="9"/>
      <c r="F96" s="9"/>
      <c r="I96" s="18"/>
      <c r="J96" s="1"/>
      <c r="K96" s="18"/>
      <c r="L96" s="1"/>
      <c r="M96" s="18"/>
      <c r="N96" s="1"/>
      <c r="O96" s="1"/>
      <c r="P96" s="1"/>
      <c r="Q96" s="1"/>
      <c r="R96" s="1"/>
      <c r="S96" s="1"/>
      <c r="T96" s="1"/>
      <c r="U96" s="1"/>
      <c r="V96" s="1"/>
      <c r="W96" s="1"/>
      <c r="X96" s="1"/>
      <c r="Y96" s="1"/>
      <c r="Z96" s="1"/>
      <c r="AA96" s="1"/>
      <c r="AB96" s="1"/>
      <c r="AF96" t="s">
        <v>46</v>
      </c>
      <c r="AG96" s="5"/>
      <c r="AI96" s="20"/>
      <c r="AJ96" s="20">
        <f>AVERAGE(AJ89:AJ92)</f>
        <v>-67.99000000000001</v>
      </c>
      <c r="AK96" s="20"/>
      <c r="AL96" s="20">
        <f>AVERAGE(AL89:AL92)</f>
        <v>-66.72999999999999</v>
      </c>
      <c r="AM96" s="20"/>
      <c r="AN96" s="20">
        <f>AVERAGE(AN89:AN92)</f>
        <v>-68.595</v>
      </c>
      <c r="AO96" s="20"/>
      <c r="AP96" s="20">
        <f>AVERAGE(AP89:AP92)</f>
        <v>-67.19</v>
      </c>
      <c r="AQ96" s="20"/>
      <c r="AR96" s="20">
        <f>AVERAGE(AR89:AR92)</f>
        <v>-68.305</v>
      </c>
      <c r="AS96" s="20"/>
      <c r="AT96" s="20">
        <f>AVERAGE(AT89:AT92)</f>
        <v>-70.92999999999999</v>
      </c>
      <c r="AU96" s="20"/>
      <c r="AV96" s="20"/>
      <c r="AW96" s="20"/>
      <c r="AX96" s="20"/>
      <c r="AY96" s="20"/>
      <c r="AZ96" s="20"/>
      <c r="BA96" s="20"/>
      <c r="BB96" s="20"/>
      <c r="BE96" s="1"/>
      <c r="BF96" s="5"/>
      <c r="BG96" s="5"/>
      <c r="BH96" s="5"/>
      <c r="BI96" s="1"/>
      <c r="BJ96" s="1"/>
      <c r="BK96" s="1"/>
      <c r="BL96" s="1"/>
      <c r="BM96" s="1"/>
      <c r="BN96" s="1"/>
      <c r="BO96" s="1"/>
      <c r="BP96" s="1"/>
      <c r="BQ96" s="1"/>
      <c r="BR96" s="1"/>
      <c r="BS96" s="1"/>
      <c r="BT96" s="1"/>
      <c r="BU96" s="1"/>
      <c r="BV96" s="1"/>
      <c r="BW96" s="1"/>
      <c r="BX96" s="1"/>
      <c r="BY96" s="1"/>
      <c r="BZ96" s="1"/>
      <c r="CA96" s="1"/>
      <c r="CB96" s="1"/>
    </row>
    <row r="97" spans="2:80" ht="15">
      <c r="B97" s="11"/>
      <c r="C97" s="11"/>
      <c r="D97" s="9"/>
      <c r="E97" s="9"/>
      <c r="F97" s="9"/>
      <c r="I97" s="18"/>
      <c r="J97" s="1"/>
      <c r="K97" s="18"/>
      <c r="L97" s="1"/>
      <c r="M97" s="18"/>
      <c r="N97" s="1"/>
      <c r="O97" s="1"/>
      <c r="P97" s="1"/>
      <c r="Q97" s="1"/>
      <c r="R97" s="1"/>
      <c r="S97" s="1"/>
      <c r="T97" s="1"/>
      <c r="U97" s="1"/>
      <c r="V97" s="1"/>
      <c r="W97" s="1"/>
      <c r="X97" s="1"/>
      <c r="Y97" s="1"/>
      <c r="Z97" s="1"/>
      <c r="AA97" s="1"/>
      <c r="AB97" s="1"/>
      <c r="AF97"/>
      <c r="AG97" s="5"/>
      <c r="AI97" s="20"/>
      <c r="AJ97" s="20"/>
      <c r="AK97" s="20"/>
      <c r="AL97" s="20"/>
      <c r="AM97" s="20"/>
      <c r="AN97" s="20"/>
      <c r="AO97" s="20"/>
      <c r="AP97" s="20"/>
      <c r="AQ97" s="20"/>
      <c r="AR97" s="20"/>
      <c r="AS97" s="20"/>
      <c r="AT97" s="20"/>
      <c r="AU97" s="20"/>
      <c r="AV97" s="20"/>
      <c r="AW97" s="20"/>
      <c r="AX97" s="20"/>
      <c r="AY97" s="20"/>
      <c r="AZ97" s="20"/>
      <c r="BA97" s="20"/>
      <c r="BB97" s="20"/>
      <c r="BE97" s="1"/>
      <c r="BF97" s="5"/>
      <c r="BG97" s="5"/>
      <c r="BH97" s="5"/>
      <c r="BI97" s="1"/>
      <c r="BJ97" s="1"/>
      <c r="BK97" s="1"/>
      <c r="BL97" s="1"/>
      <c r="BM97" s="1"/>
      <c r="BN97" s="1"/>
      <c r="BO97" s="1"/>
      <c r="BP97" s="1"/>
      <c r="BQ97" s="1"/>
      <c r="BR97" s="1"/>
      <c r="BS97" s="1"/>
      <c r="BT97" s="1"/>
      <c r="BU97" s="1"/>
      <c r="BV97" s="1"/>
      <c r="BW97" s="1"/>
      <c r="BX97" s="1"/>
      <c r="BY97" s="1"/>
      <c r="BZ97" s="1"/>
      <c r="CA97" s="1"/>
      <c r="CB97" s="1"/>
    </row>
    <row r="98" spans="1:96" ht="15">
      <c r="A98" s="15" t="s">
        <v>121</v>
      </c>
      <c r="B98" s="26"/>
      <c r="C98" s="26"/>
      <c r="D98" s="26"/>
      <c r="E98" s="26"/>
      <c r="F98" s="26"/>
      <c r="G98" s="15"/>
      <c r="H98" s="15"/>
      <c r="I98" s="25"/>
      <c r="J98" s="24"/>
      <c r="K98" s="25"/>
      <c r="L98" s="16"/>
      <c r="M98" s="25"/>
      <c r="N98" s="16"/>
      <c r="O98" s="16"/>
      <c r="P98" s="16"/>
      <c r="Q98" s="16"/>
      <c r="R98" s="16"/>
      <c r="S98" s="16"/>
      <c r="T98" s="16"/>
      <c r="U98" s="16"/>
      <c r="V98" s="16"/>
      <c r="W98" s="16"/>
      <c r="X98" s="16"/>
      <c r="Y98" s="16"/>
      <c r="Z98" s="16"/>
      <c r="AA98" s="16"/>
      <c r="AB98" s="16"/>
      <c r="AC98" s="15"/>
      <c r="AD98" s="15"/>
      <c r="AE98" s="15"/>
      <c r="AF98" s="24"/>
      <c r="AG98" s="24"/>
      <c r="AH98" s="24"/>
      <c r="AI98" s="21"/>
      <c r="AJ98" s="21"/>
      <c r="AK98" s="21"/>
      <c r="AL98" s="21"/>
      <c r="AM98" s="21"/>
      <c r="AN98" s="21"/>
      <c r="AO98" s="21"/>
      <c r="AP98" s="21"/>
      <c r="AQ98" s="21"/>
      <c r="AR98" s="21"/>
      <c r="AS98" s="21"/>
      <c r="AT98" s="21"/>
      <c r="AU98" s="21"/>
      <c r="AV98" s="21"/>
      <c r="AW98" s="21"/>
      <c r="AX98" s="21"/>
      <c r="AY98" s="21"/>
      <c r="AZ98" s="21"/>
      <c r="BA98" s="21"/>
      <c r="BB98" s="21"/>
      <c r="BC98" s="15"/>
      <c r="BD98" s="15"/>
      <c r="BE98" s="16"/>
      <c r="BF98" s="24"/>
      <c r="BG98" s="24"/>
      <c r="BH98" s="24"/>
      <c r="BI98" s="21"/>
      <c r="BJ98" s="21"/>
      <c r="BK98" s="21"/>
      <c r="BL98" s="21"/>
      <c r="BM98" s="21"/>
      <c r="BN98" s="21"/>
      <c r="BO98" s="21"/>
      <c r="BP98" s="21"/>
      <c r="BQ98" s="21"/>
      <c r="BR98" s="21"/>
      <c r="BS98" s="21"/>
      <c r="BT98" s="21"/>
      <c r="BU98" s="21"/>
      <c r="BV98" s="21"/>
      <c r="BW98" s="21"/>
      <c r="BX98" s="21"/>
      <c r="BY98" s="21"/>
      <c r="BZ98" s="21"/>
      <c r="CA98" s="21"/>
      <c r="CB98" s="21"/>
      <c r="CE98" s="1"/>
      <c r="CF98" s="20"/>
      <c r="CG98" s="20"/>
      <c r="CH98" s="20"/>
      <c r="CI98" s="20"/>
      <c r="CJ98" s="20"/>
      <c r="CK98" s="20"/>
      <c r="CL98" s="20"/>
      <c r="CM98" s="20"/>
      <c r="CN98" s="20"/>
      <c r="CO98" s="20"/>
      <c r="CP98" s="23"/>
      <c r="CQ98" s="20"/>
      <c r="CR98" s="20"/>
    </row>
    <row r="99" spans="2:80" ht="15">
      <c r="B99" s="10" t="s">
        <v>19</v>
      </c>
      <c r="C99" s="10" t="s">
        <v>20</v>
      </c>
      <c r="D99" s="10" t="s">
        <v>27</v>
      </c>
      <c r="E99" s="10" t="s">
        <v>28</v>
      </c>
      <c r="F99" s="10" t="s">
        <v>9</v>
      </c>
      <c r="G99" t="s">
        <v>1</v>
      </c>
      <c r="H99" s="4" t="s">
        <v>0</v>
      </c>
      <c r="I99" s="6" t="s">
        <v>14</v>
      </c>
      <c r="J99" t="s">
        <v>10</v>
      </c>
      <c r="K99" s="6" t="s">
        <v>15</v>
      </c>
      <c r="L99" t="s">
        <v>10</v>
      </c>
      <c r="M99" s="6" t="s">
        <v>66</v>
      </c>
      <c r="N99" t="s">
        <v>10</v>
      </c>
      <c r="AD99" t="s">
        <v>0</v>
      </c>
      <c r="AE99" t="s">
        <v>1</v>
      </c>
      <c r="AF99" s="2" t="s">
        <v>3</v>
      </c>
      <c r="AG99" s="2" t="s">
        <v>69</v>
      </c>
      <c r="AH99" s="2" t="s">
        <v>16</v>
      </c>
      <c r="AI99" t="s">
        <v>67</v>
      </c>
      <c r="AK99" t="s">
        <v>68</v>
      </c>
      <c r="AM99" t="s">
        <v>70</v>
      </c>
      <c r="BE99" s="1"/>
      <c r="BF99" s="5"/>
      <c r="BG99" s="5"/>
      <c r="BH99" s="5"/>
      <c r="BI99" s="1"/>
      <c r="BJ99" s="1"/>
      <c r="BK99" s="1"/>
      <c r="BL99" s="1"/>
      <c r="BM99" s="1"/>
      <c r="BN99" s="1"/>
      <c r="BO99" s="1"/>
      <c r="BP99" s="1"/>
      <c r="BQ99" s="1"/>
      <c r="BR99" s="1"/>
      <c r="BS99" s="1"/>
      <c r="BT99" s="1"/>
      <c r="BU99" s="1"/>
      <c r="BV99" s="1"/>
      <c r="BW99" s="1"/>
      <c r="BX99" s="1"/>
      <c r="BY99" s="1"/>
      <c r="BZ99" s="1"/>
      <c r="CA99" s="1"/>
      <c r="CB99" s="1"/>
    </row>
    <row r="100" spans="1:80" ht="1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E100" s="1"/>
      <c r="BF100" s="5"/>
      <c r="BG100" s="5"/>
      <c r="BH100" s="5"/>
      <c r="BI100" s="1"/>
      <c r="BJ100" s="1"/>
      <c r="BK100" s="1"/>
      <c r="BL100" s="1"/>
      <c r="BM100" s="1"/>
      <c r="BN100" s="1"/>
      <c r="BO100" s="1"/>
      <c r="BP100" s="1"/>
      <c r="BQ100" s="1"/>
      <c r="BR100" s="1"/>
      <c r="BS100" s="1"/>
      <c r="BT100" s="1"/>
      <c r="BU100" s="1"/>
      <c r="BV100" s="1"/>
      <c r="BW100" s="1"/>
      <c r="BX100" s="1"/>
      <c r="BY100" s="1"/>
      <c r="BZ100" s="1"/>
      <c r="CA100" s="1"/>
      <c r="CB100" s="1"/>
    </row>
    <row r="101" spans="1:80" ht="15">
      <c r="A101" s="15"/>
      <c r="B101" s="10">
        <v>59261</v>
      </c>
      <c r="C101" s="10">
        <v>59266</v>
      </c>
      <c r="D101" s="9" t="s">
        <v>30</v>
      </c>
      <c r="E101" s="9" t="s">
        <v>112</v>
      </c>
      <c r="F101" s="9" t="s">
        <v>11</v>
      </c>
      <c r="G101" s="15" t="str">
        <f>TEXT(B101,"00000")&amp;"-"&amp;TEXT(C101,"00000")</f>
        <v>59261-59266</v>
      </c>
      <c r="H101" s="15" t="str">
        <f>TEXT(D101,"0000")&amp;"-"&amp;TEXT(E101,"0000")</f>
        <v>BP1C-BP21</v>
      </c>
      <c r="I101" s="18">
        <v>-182.79</v>
      </c>
      <c r="J101" s="16">
        <v>0.1</v>
      </c>
      <c r="K101" s="18">
        <v>-176.11</v>
      </c>
      <c r="L101" s="16">
        <v>0.1</v>
      </c>
      <c r="M101" s="18">
        <v>-183.15</v>
      </c>
      <c r="N101" s="16">
        <v>0.1</v>
      </c>
      <c r="O101" s="18">
        <v>-177.11</v>
      </c>
      <c r="P101" s="16">
        <v>0.1</v>
      </c>
      <c r="Q101" s="18"/>
      <c r="R101" s="16"/>
      <c r="S101" s="18"/>
      <c r="T101" s="16"/>
      <c r="U101" s="16"/>
      <c r="V101" s="16"/>
      <c r="W101" s="16"/>
      <c r="X101" s="16"/>
      <c r="Y101" s="16"/>
      <c r="Z101" s="16"/>
      <c r="AA101" s="16"/>
      <c r="AB101" s="16"/>
      <c r="AC101" s="15"/>
      <c r="AD101" s="15" t="str">
        <f>H101</f>
        <v>BP1C-BP21</v>
      </c>
      <c r="AE101" s="15" t="str">
        <f>TEXT(B101,"00000")&amp;"-"&amp;TEXT(C101,"00000")</f>
        <v>59261-59266</v>
      </c>
      <c r="AF101" s="3">
        <v>235.54</v>
      </c>
      <c r="AG101" s="3">
        <v>43.25</v>
      </c>
      <c r="AH101" s="2"/>
      <c r="AI101" s="21">
        <f>I101</f>
        <v>-182.79</v>
      </c>
      <c r="AJ101" s="21">
        <f>AI101+$AF101-$AG101</f>
        <v>9.5</v>
      </c>
      <c r="AK101" s="21">
        <f>K101</f>
        <v>-176.11</v>
      </c>
      <c r="AL101" s="21">
        <f>AK101+$AF101-$AG101</f>
        <v>16.17999999999998</v>
      </c>
      <c r="AM101" s="21">
        <f>M101</f>
        <v>-183.15</v>
      </c>
      <c r="AN101" s="21">
        <f>AM101+$AF101-$AG101</f>
        <v>9.139999999999986</v>
      </c>
      <c r="AO101" s="21">
        <f>O101</f>
        <v>-177.11</v>
      </c>
      <c r="AP101" s="21">
        <f>AO101+$AF101-$AG101</f>
        <v>15.179999999999978</v>
      </c>
      <c r="AQ101" s="21"/>
      <c r="AR101" s="21"/>
      <c r="AS101" s="21"/>
      <c r="AT101" s="21"/>
      <c r="AU101" s="21"/>
      <c r="AV101" s="21"/>
      <c r="AW101" s="21"/>
      <c r="AX101" s="21"/>
      <c r="AY101" s="21"/>
      <c r="AZ101" s="21"/>
      <c r="BA101" s="21"/>
      <c r="BB101" s="21"/>
      <c r="BE101" s="1"/>
      <c r="BF101" s="5"/>
      <c r="BG101" s="5"/>
      <c r="BH101" s="5"/>
      <c r="BI101" s="1"/>
      <c r="BJ101" s="1"/>
      <c r="BK101" s="1"/>
      <c r="BL101" s="1"/>
      <c r="BM101" s="1"/>
      <c r="BN101" s="1"/>
      <c r="BO101" s="1"/>
      <c r="BP101" s="1"/>
      <c r="BQ101" s="1"/>
      <c r="BR101" s="1"/>
      <c r="BS101" s="1"/>
      <c r="BT101" s="1"/>
      <c r="BU101" s="1"/>
      <c r="BV101" s="1"/>
      <c r="BW101" s="1"/>
      <c r="BX101" s="1"/>
      <c r="BY101" s="1"/>
      <c r="BZ101" s="1"/>
      <c r="CA101" s="1"/>
      <c r="CB101" s="1"/>
    </row>
    <row r="102" spans="1:80" ht="15">
      <c r="A102" s="15"/>
      <c r="B102" s="10">
        <v>59192</v>
      </c>
      <c r="C102" s="10">
        <v>59198</v>
      </c>
      <c r="D102" s="9" t="s">
        <v>30</v>
      </c>
      <c r="E102" s="9" t="s">
        <v>112</v>
      </c>
      <c r="F102" s="9" t="s">
        <v>11</v>
      </c>
      <c r="G102" s="15" t="str">
        <f>TEXT(B102,"00000")&amp;"-"&amp;TEXT(C102,"00000")</f>
        <v>59192-59198</v>
      </c>
      <c r="H102" s="15" t="str">
        <f>TEXT(D102,"0000")&amp;"-"&amp;TEXT(E102,"0000")</f>
        <v>BP1C-BP21</v>
      </c>
      <c r="I102" s="18">
        <v>-182.82</v>
      </c>
      <c r="J102" s="16">
        <v>0.1</v>
      </c>
      <c r="K102" s="18">
        <v>-176.12</v>
      </c>
      <c r="L102" s="16">
        <v>0.1</v>
      </c>
      <c r="M102" s="18">
        <v>-183.27</v>
      </c>
      <c r="N102" s="16">
        <v>0.1</v>
      </c>
      <c r="O102" s="18">
        <v>-177.23</v>
      </c>
      <c r="P102" s="16">
        <v>0.1</v>
      </c>
      <c r="Q102" s="18"/>
      <c r="R102" s="16"/>
      <c r="S102" s="18"/>
      <c r="T102" s="16"/>
      <c r="U102" s="16"/>
      <c r="V102" s="16"/>
      <c r="W102" s="16"/>
      <c r="X102" s="16"/>
      <c r="Y102" s="16"/>
      <c r="Z102" s="16"/>
      <c r="AA102" s="16"/>
      <c r="AB102" s="16"/>
      <c r="AC102" s="15"/>
      <c r="AD102" s="15"/>
      <c r="AE102" s="15"/>
      <c r="AF102" s="3"/>
      <c r="AG102" s="3"/>
      <c r="AH102" s="2"/>
      <c r="AI102" s="21"/>
      <c r="AJ102" s="21"/>
      <c r="AK102" s="21"/>
      <c r="AL102" s="21"/>
      <c r="AM102" s="21"/>
      <c r="AN102" s="21"/>
      <c r="AO102" s="21"/>
      <c r="AP102" s="21"/>
      <c r="AQ102" s="21"/>
      <c r="AR102" s="21"/>
      <c r="AS102" s="21"/>
      <c r="AT102" s="21"/>
      <c r="AU102" s="21"/>
      <c r="AV102" s="21"/>
      <c r="AW102" s="21"/>
      <c r="AX102" s="21"/>
      <c r="AY102" s="21"/>
      <c r="AZ102" s="21"/>
      <c r="BA102" s="21"/>
      <c r="BB102" s="21"/>
      <c r="BE102" s="1"/>
      <c r="BF102" s="5"/>
      <c r="BG102" s="5"/>
      <c r="BH102" s="5"/>
      <c r="BI102" s="1"/>
      <c r="BJ102" s="1"/>
      <c r="BK102" s="1"/>
      <c r="BL102" s="1"/>
      <c r="BM102" s="1"/>
      <c r="BN102" s="1"/>
      <c r="BO102" s="1"/>
      <c r="BP102" s="1"/>
      <c r="BQ102" s="1"/>
      <c r="BR102" s="1"/>
      <c r="BS102" s="1"/>
      <c r="BT102" s="1"/>
      <c r="BU102" s="1"/>
      <c r="BV102" s="1"/>
      <c r="BW102" s="1"/>
      <c r="BX102" s="1"/>
      <c r="BY102" s="1"/>
      <c r="BZ102" s="1"/>
      <c r="CA102" s="1"/>
      <c r="CB102" s="1"/>
    </row>
    <row r="103" spans="1:80" ht="15">
      <c r="A103" s="15"/>
      <c r="B103" s="10"/>
      <c r="C103" s="10"/>
      <c r="D103" s="9"/>
      <c r="E103" s="9"/>
      <c r="F103" s="9"/>
      <c r="G103" s="15"/>
      <c r="H103" s="15"/>
      <c r="I103" s="18"/>
      <c r="J103" s="16"/>
      <c r="K103" s="18"/>
      <c r="L103" s="16"/>
      <c r="M103" s="18"/>
      <c r="N103" s="16"/>
      <c r="O103" s="18"/>
      <c r="P103" s="16"/>
      <c r="Q103" s="18"/>
      <c r="R103" s="16"/>
      <c r="S103" s="18"/>
      <c r="T103" s="16"/>
      <c r="U103" s="16"/>
      <c r="V103" s="16"/>
      <c r="W103" s="16"/>
      <c r="X103" s="16"/>
      <c r="Y103" s="16"/>
      <c r="Z103" s="16"/>
      <c r="AA103" s="16"/>
      <c r="AB103" s="16"/>
      <c r="AC103" s="15"/>
      <c r="AD103" s="15"/>
      <c r="AE103" s="15"/>
      <c r="AF103" s="3"/>
      <c r="AG103" s="3"/>
      <c r="AH103" s="2"/>
      <c r="AI103" s="21"/>
      <c r="AJ103" s="21"/>
      <c r="AK103" s="21"/>
      <c r="AL103" s="21"/>
      <c r="AM103" s="21"/>
      <c r="AN103" s="21"/>
      <c r="AO103" s="21"/>
      <c r="AP103" s="21"/>
      <c r="AQ103" s="21"/>
      <c r="AR103" s="21"/>
      <c r="AS103" s="21"/>
      <c r="AT103" s="21"/>
      <c r="AU103" s="21"/>
      <c r="AV103" s="21"/>
      <c r="AW103" s="21"/>
      <c r="AX103" s="21"/>
      <c r="AY103" s="21"/>
      <c r="AZ103" s="21"/>
      <c r="BA103" s="21"/>
      <c r="BB103" s="21"/>
      <c r="BE103" s="1"/>
      <c r="BF103" s="5"/>
      <c r="BG103" s="5"/>
      <c r="BH103" s="5"/>
      <c r="BI103" s="1"/>
      <c r="BJ103" s="1"/>
      <c r="BK103" s="1"/>
      <c r="BL103" s="1"/>
      <c r="BM103" s="1"/>
      <c r="BN103" s="1"/>
      <c r="BO103" s="1"/>
      <c r="BP103" s="1"/>
      <c r="BQ103" s="1"/>
      <c r="BR103" s="1"/>
      <c r="BS103" s="1"/>
      <c r="BT103" s="1"/>
      <c r="BU103" s="1"/>
      <c r="BV103" s="1"/>
      <c r="BW103" s="1"/>
      <c r="BX103" s="1"/>
      <c r="BY103" s="1"/>
      <c r="BZ103" s="1"/>
      <c r="CA103" s="1"/>
      <c r="CB103" s="1"/>
    </row>
    <row r="104" spans="1:80" ht="15">
      <c r="A104" s="15"/>
      <c r="B104" s="10"/>
      <c r="C104" s="10"/>
      <c r="D104" s="9"/>
      <c r="E104" s="9"/>
      <c r="F104" s="9"/>
      <c r="G104" s="15"/>
      <c r="H104" s="15"/>
      <c r="I104" s="18"/>
      <c r="J104" s="16"/>
      <c r="K104" s="18"/>
      <c r="L104" s="16"/>
      <c r="M104" s="18"/>
      <c r="N104" s="16"/>
      <c r="O104" s="18"/>
      <c r="P104" s="16"/>
      <c r="Q104" s="18"/>
      <c r="R104" s="16"/>
      <c r="S104" s="18"/>
      <c r="T104" s="16"/>
      <c r="U104" s="16"/>
      <c r="V104" s="16"/>
      <c r="W104" s="16"/>
      <c r="X104" s="16"/>
      <c r="Y104" s="16"/>
      <c r="Z104" s="16"/>
      <c r="AA104" s="16"/>
      <c r="AB104" s="16"/>
      <c r="AC104" s="15"/>
      <c r="AD104" s="15"/>
      <c r="AE104" s="15"/>
      <c r="AF104" s="3"/>
      <c r="AG104" s="3"/>
      <c r="AH104" s="2"/>
      <c r="AI104" s="21"/>
      <c r="AJ104" s="21"/>
      <c r="AK104" s="21"/>
      <c r="AL104" s="21"/>
      <c r="AM104" s="21"/>
      <c r="AN104" s="21"/>
      <c r="AO104" s="21"/>
      <c r="AP104" s="21"/>
      <c r="AQ104" s="21"/>
      <c r="AR104" s="21"/>
      <c r="AS104" s="21"/>
      <c r="AT104" s="21"/>
      <c r="AU104" s="21"/>
      <c r="AV104" s="21"/>
      <c r="AW104" s="21"/>
      <c r="AX104" s="21"/>
      <c r="AY104" s="21"/>
      <c r="AZ104" s="21"/>
      <c r="BA104" s="21"/>
      <c r="BB104" s="21"/>
      <c r="BE104" s="1"/>
      <c r="BF104" s="5"/>
      <c r="BG104" s="5"/>
      <c r="BH104" s="5"/>
      <c r="BI104" s="1"/>
      <c r="BJ104" s="1"/>
      <c r="BK104" s="1"/>
      <c r="BL104" s="1"/>
      <c r="BM104" s="1"/>
      <c r="BN104" s="1"/>
      <c r="BO104" s="1"/>
      <c r="BP104" s="1"/>
      <c r="BQ104" s="1"/>
      <c r="BR104" s="1"/>
      <c r="BS104" s="1"/>
      <c r="BT104" s="1"/>
      <c r="BU104" s="1"/>
      <c r="BV104" s="1"/>
      <c r="BW104" s="1"/>
      <c r="BX104" s="1"/>
      <c r="BY104" s="1"/>
      <c r="BZ104" s="1"/>
      <c r="CA104" s="1"/>
      <c r="CB104" s="1"/>
    </row>
    <row r="105" spans="1:80" ht="15">
      <c r="A105" s="13"/>
      <c r="B105" s="13"/>
      <c r="C105" s="13"/>
      <c r="D105" s="13"/>
      <c r="E105" s="13"/>
      <c r="F105" s="13"/>
      <c r="G105" s="13"/>
      <c r="H105" s="13"/>
      <c r="I105" s="17"/>
      <c r="J105" s="14"/>
      <c r="K105" s="17"/>
      <c r="L105" s="14"/>
      <c r="M105" s="17"/>
      <c r="N105" s="14"/>
      <c r="O105" s="14"/>
      <c r="P105" s="14"/>
      <c r="Q105" s="14"/>
      <c r="R105" s="14"/>
      <c r="S105" s="14"/>
      <c r="T105" s="14"/>
      <c r="U105" s="14"/>
      <c r="V105" s="14"/>
      <c r="W105" s="14"/>
      <c r="X105" s="14"/>
      <c r="Y105" s="14"/>
      <c r="Z105" s="14"/>
      <c r="AA105" s="14"/>
      <c r="AB105" s="14"/>
      <c r="AC105" s="13"/>
      <c r="AD105" s="13"/>
      <c r="AE105" s="13"/>
      <c r="AF105" s="14"/>
      <c r="AG105" s="14"/>
      <c r="AH105" s="13"/>
      <c r="AI105" s="17"/>
      <c r="AJ105" s="17"/>
      <c r="AK105" s="17"/>
      <c r="AL105" s="17"/>
      <c r="AM105" s="17"/>
      <c r="AN105" s="17"/>
      <c r="AO105" s="17"/>
      <c r="AP105" s="17"/>
      <c r="AQ105" s="17"/>
      <c r="AR105" s="17"/>
      <c r="AS105" s="17"/>
      <c r="AT105" s="17"/>
      <c r="AU105" s="17"/>
      <c r="AV105" s="17"/>
      <c r="AW105" s="17"/>
      <c r="AX105" s="17"/>
      <c r="AY105" s="17"/>
      <c r="AZ105" s="17"/>
      <c r="BA105" s="17"/>
      <c r="BB105" s="17"/>
      <c r="BE105" s="1"/>
      <c r="BF105" s="5"/>
      <c r="BG105" s="5"/>
      <c r="BH105" s="5"/>
      <c r="BI105" s="1"/>
      <c r="BJ105" s="1"/>
      <c r="BK105" s="1"/>
      <c r="BL105" s="1"/>
      <c r="BM105" s="1"/>
      <c r="BN105" s="1"/>
      <c r="BO105" s="1"/>
      <c r="BP105" s="1"/>
      <c r="BQ105" s="1"/>
      <c r="BR105" s="1"/>
      <c r="BS105" s="1"/>
      <c r="BT105" s="1"/>
      <c r="BU105" s="1"/>
      <c r="BV105" s="1"/>
      <c r="BW105" s="1"/>
      <c r="BX105" s="1"/>
      <c r="BY105" s="1"/>
      <c r="BZ105" s="1"/>
      <c r="CA105" s="1"/>
      <c r="CB105" s="1"/>
    </row>
    <row r="106" spans="1:80" ht="15">
      <c r="A106" t="s">
        <v>134</v>
      </c>
      <c r="B106" s="11"/>
      <c r="C106" s="11"/>
      <c r="D106" s="11"/>
      <c r="E106" s="11"/>
      <c r="F106" s="11"/>
      <c r="G106" s="11"/>
      <c r="H106" s="11"/>
      <c r="I106" s="19"/>
      <c r="J106" s="12"/>
      <c r="K106" s="19"/>
      <c r="L106" s="12"/>
      <c r="M106" s="19"/>
      <c r="N106" s="12"/>
      <c r="O106" s="12"/>
      <c r="P106" s="12"/>
      <c r="Q106" s="12"/>
      <c r="R106" s="12"/>
      <c r="S106" s="12"/>
      <c r="T106" s="12"/>
      <c r="U106" s="12"/>
      <c r="V106" s="12"/>
      <c r="W106" s="12"/>
      <c r="X106" s="12"/>
      <c r="Y106" s="12"/>
      <c r="Z106" s="12"/>
      <c r="AA106" s="12"/>
      <c r="AB106" s="12"/>
      <c r="AC106" s="11"/>
      <c r="AD106" s="11"/>
      <c r="AE106" s="11"/>
      <c r="AF106"/>
      <c r="AG106" s="12"/>
      <c r="AI106" s="20"/>
      <c r="AJ106" s="20"/>
      <c r="AK106" s="20"/>
      <c r="AL106" s="20"/>
      <c r="AM106" s="20"/>
      <c r="AN106" s="20"/>
      <c r="AO106" s="20"/>
      <c r="AP106" s="20"/>
      <c r="AQ106" s="20"/>
      <c r="AR106" s="20"/>
      <c r="AS106" s="20"/>
      <c r="AT106" s="20"/>
      <c r="AU106" s="20"/>
      <c r="AV106" s="20"/>
      <c r="AW106" s="20"/>
      <c r="AX106" s="20"/>
      <c r="AY106" s="20"/>
      <c r="AZ106" s="20"/>
      <c r="BA106" s="20"/>
      <c r="BB106" s="20"/>
      <c r="BE106" s="1"/>
      <c r="BF106" s="5"/>
      <c r="BG106" s="5"/>
      <c r="BH106" s="5"/>
      <c r="BI106" s="1"/>
      <c r="BJ106" s="1"/>
      <c r="BK106" s="1"/>
      <c r="BL106" s="1"/>
      <c r="BM106" s="1"/>
      <c r="BN106" s="1"/>
      <c r="BO106" s="1"/>
      <c r="BP106" s="1"/>
      <c r="BQ106" s="1"/>
      <c r="BR106" s="1"/>
      <c r="BS106" s="1"/>
      <c r="BT106" s="1"/>
      <c r="BU106" s="1"/>
      <c r="BV106" s="1"/>
      <c r="BW106" s="1"/>
      <c r="BX106" s="1"/>
      <c r="BY106" s="1"/>
      <c r="BZ106" s="1"/>
      <c r="CA106" s="1"/>
      <c r="CB106" s="1"/>
    </row>
    <row r="107" spans="2:80" ht="15">
      <c r="B107" s="11"/>
      <c r="C107" s="11"/>
      <c r="D107" s="9" t="s">
        <v>30</v>
      </c>
      <c r="E107" s="9" t="s">
        <v>112</v>
      </c>
      <c r="F107" s="9" t="s">
        <v>11</v>
      </c>
      <c r="I107" s="18"/>
      <c r="J107" s="1"/>
      <c r="K107" s="18"/>
      <c r="L107" s="1"/>
      <c r="M107" s="18"/>
      <c r="N107" s="1"/>
      <c r="O107" s="18"/>
      <c r="P107" s="1"/>
      <c r="Q107" s="18"/>
      <c r="R107" s="1"/>
      <c r="S107" s="18"/>
      <c r="T107" s="1"/>
      <c r="U107" s="1"/>
      <c r="V107" s="1"/>
      <c r="W107" s="1"/>
      <c r="X107" s="1"/>
      <c r="Y107" s="1"/>
      <c r="Z107" s="1"/>
      <c r="AA107" s="1"/>
      <c r="AB107" s="1"/>
      <c r="AF107"/>
      <c r="AG107" s="5"/>
      <c r="AI107" s="20"/>
      <c r="AJ107" s="20"/>
      <c r="AK107" s="20"/>
      <c r="AL107" s="20"/>
      <c r="AM107" s="20"/>
      <c r="AN107" s="20"/>
      <c r="AO107" s="20"/>
      <c r="AP107" s="20"/>
      <c r="AQ107" s="20"/>
      <c r="AR107" s="20"/>
      <c r="AS107" s="20"/>
      <c r="AT107" s="20"/>
      <c r="AU107" s="20"/>
      <c r="AV107" s="20"/>
      <c r="AW107" s="20"/>
      <c r="AX107" s="20"/>
      <c r="AY107" s="20"/>
      <c r="AZ107" s="20"/>
      <c r="BA107" s="20"/>
      <c r="BB107" s="20"/>
      <c r="BE107" s="20"/>
      <c r="BF107" s="20"/>
      <c r="BG107" s="20"/>
      <c r="BH107" s="20"/>
      <c r="BI107" s="20"/>
      <c r="BJ107" s="1"/>
      <c r="BK107" s="1"/>
      <c r="BL107" s="1"/>
      <c r="BM107" s="1"/>
      <c r="BN107" s="1"/>
      <c r="BO107" s="1"/>
      <c r="BP107" s="1"/>
      <c r="BQ107" s="1"/>
      <c r="BR107" s="1"/>
      <c r="BS107" s="1"/>
      <c r="BT107" s="1"/>
      <c r="BU107" s="1"/>
      <c r="BV107" s="1"/>
      <c r="BW107" s="1"/>
      <c r="BX107" s="1"/>
      <c r="BY107" s="1"/>
      <c r="BZ107" s="1"/>
      <c r="CA107" s="1"/>
      <c r="CB107" s="1"/>
    </row>
    <row r="108" spans="2:80" ht="15">
      <c r="B108" s="11"/>
      <c r="C108" s="11"/>
      <c r="D108" s="9"/>
      <c r="E108" s="9"/>
      <c r="F108" s="9"/>
      <c r="I108" s="18"/>
      <c r="J108" s="1"/>
      <c r="K108" s="18"/>
      <c r="L108" s="1"/>
      <c r="M108" s="18"/>
      <c r="N108" s="1"/>
      <c r="O108" s="18"/>
      <c r="P108" s="1"/>
      <c r="Q108" s="18"/>
      <c r="R108" s="1"/>
      <c r="S108" s="18"/>
      <c r="T108" s="1"/>
      <c r="U108" s="1"/>
      <c r="V108" s="1"/>
      <c r="W108" s="1"/>
      <c r="X108" s="1"/>
      <c r="Y108" s="1"/>
      <c r="Z108" s="1"/>
      <c r="AA108" s="1"/>
      <c r="AB108" s="1"/>
      <c r="AF108"/>
      <c r="AG108" s="5"/>
      <c r="AI108" s="20"/>
      <c r="AJ108" s="20"/>
      <c r="AK108" s="20"/>
      <c r="AL108" s="20"/>
      <c r="AM108" s="20"/>
      <c r="AN108" s="20"/>
      <c r="AO108" s="20"/>
      <c r="AP108" s="20"/>
      <c r="AQ108" s="20"/>
      <c r="AR108" s="20"/>
      <c r="AS108" s="20"/>
      <c r="AT108" s="20"/>
      <c r="AU108" s="20"/>
      <c r="AV108" s="20"/>
      <c r="AW108" s="20"/>
      <c r="AX108" s="20"/>
      <c r="AY108" s="20"/>
      <c r="AZ108" s="20"/>
      <c r="BA108" s="20"/>
      <c r="BB108" s="20"/>
      <c r="BE108" s="1"/>
      <c r="BF108" s="5"/>
      <c r="BG108" s="5"/>
      <c r="BH108" s="5"/>
      <c r="BI108" s="1"/>
      <c r="BJ108" s="1"/>
      <c r="BK108" s="1"/>
      <c r="BL108" s="1"/>
      <c r="BM108" s="1"/>
      <c r="BN108" s="1"/>
      <c r="BO108" s="1"/>
      <c r="BP108" s="1"/>
      <c r="BQ108" s="1"/>
      <c r="BR108" s="1"/>
      <c r="BS108" s="1"/>
      <c r="BT108" s="1"/>
      <c r="BU108" s="1"/>
      <c r="BV108" s="1"/>
      <c r="BW108" s="1"/>
      <c r="BX108" s="1"/>
      <c r="BY108" s="1"/>
      <c r="BZ108" s="1"/>
      <c r="CA108" s="1"/>
      <c r="CB108" s="1"/>
    </row>
    <row r="109" spans="1:80" ht="15">
      <c r="A109" s="13"/>
      <c r="B109" s="13"/>
      <c r="C109" s="13"/>
      <c r="D109" s="13"/>
      <c r="E109" s="13"/>
      <c r="F109" s="13"/>
      <c r="G109" s="13"/>
      <c r="H109" s="13"/>
      <c r="I109" s="17"/>
      <c r="J109" s="14"/>
      <c r="K109" s="17"/>
      <c r="L109" s="14"/>
      <c r="M109" s="17"/>
      <c r="N109" s="14"/>
      <c r="O109" s="17"/>
      <c r="P109" s="14"/>
      <c r="Q109" s="17"/>
      <c r="R109" s="14"/>
      <c r="S109" s="17"/>
      <c r="T109" s="14"/>
      <c r="U109" s="14"/>
      <c r="V109" s="14"/>
      <c r="W109" s="14"/>
      <c r="X109" s="14"/>
      <c r="Y109" s="14"/>
      <c r="Z109" s="14"/>
      <c r="AA109" s="14"/>
      <c r="AB109" s="14"/>
      <c r="AC109" s="13"/>
      <c r="AD109" s="13"/>
      <c r="AE109" s="13"/>
      <c r="AF109" s="14"/>
      <c r="AG109" s="14"/>
      <c r="AH109" s="13"/>
      <c r="AI109" s="17"/>
      <c r="AJ109" s="17"/>
      <c r="AK109" s="17"/>
      <c r="AL109" s="17"/>
      <c r="AM109" s="17"/>
      <c r="AN109" s="17"/>
      <c r="AO109" s="17"/>
      <c r="AP109" s="17"/>
      <c r="AQ109" s="17"/>
      <c r="AR109" s="17"/>
      <c r="AS109" s="17"/>
      <c r="AT109" s="17"/>
      <c r="AU109" s="17"/>
      <c r="AV109" s="17"/>
      <c r="AW109" s="17"/>
      <c r="AX109" s="17"/>
      <c r="AY109" s="17"/>
      <c r="AZ109" s="17"/>
      <c r="BA109" s="17"/>
      <c r="BB109" s="17"/>
      <c r="BE109" s="1"/>
      <c r="BF109" s="5"/>
      <c r="BG109" s="5"/>
      <c r="BH109" s="5"/>
      <c r="BI109" s="1"/>
      <c r="BJ109" s="1"/>
      <c r="BK109" s="1"/>
      <c r="BL109" s="1"/>
      <c r="BM109" s="1"/>
      <c r="BN109" s="1"/>
      <c r="BO109" s="1"/>
      <c r="BP109" s="1"/>
      <c r="BQ109" s="1"/>
      <c r="BR109" s="1"/>
      <c r="BS109" s="1"/>
      <c r="BT109" s="1"/>
      <c r="BU109" s="1"/>
      <c r="BV109" s="1"/>
      <c r="BW109" s="1"/>
      <c r="BX109" s="1"/>
      <c r="BY109" s="1"/>
      <c r="BZ109" s="1"/>
      <c r="CA109" s="1"/>
      <c r="CB109" s="1"/>
    </row>
    <row r="110" spans="1:80" ht="15">
      <c r="A110" s="15"/>
      <c r="B110" s="10"/>
      <c r="C110" s="10"/>
      <c r="D110" s="9"/>
      <c r="E110" s="9"/>
      <c r="F110" s="9"/>
      <c r="G110" s="15"/>
      <c r="H110" s="15"/>
      <c r="I110" s="18"/>
      <c r="J110" s="16"/>
      <c r="K110" s="18"/>
      <c r="L110" s="16"/>
      <c r="M110" s="18"/>
      <c r="N110" s="16"/>
      <c r="O110" s="18"/>
      <c r="P110" s="16"/>
      <c r="Q110" s="18"/>
      <c r="R110" s="16"/>
      <c r="S110" s="18"/>
      <c r="T110" s="16"/>
      <c r="U110" s="16"/>
      <c r="V110" s="16"/>
      <c r="W110" s="16"/>
      <c r="X110" s="16"/>
      <c r="Y110" s="16"/>
      <c r="Z110" s="16"/>
      <c r="AA110" s="16"/>
      <c r="AB110" s="16"/>
      <c r="AC110" s="15"/>
      <c r="AD110" s="15"/>
      <c r="AE110" s="15"/>
      <c r="AF110" s="3"/>
      <c r="AG110" s="3"/>
      <c r="AH110" s="2"/>
      <c r="AI110" s="21"/>
      <c r="AJ110" s="21"/>
      <c r="AK110" s="21"/>
      <c r="AL110" s="21"/>
      <c r="AM110" s="21"/>
      <c r="AN110" s="21"/>
      <c r="AO110" s="21"/>
      <c r="AP110" s="21"/>
      <c r="AQ110" s="21"/>
      <c r="AR110" s="21"/>
      <c r="AS110" s="21"/>
      <c r="AT110" s="21"/>
      <c r="AU110" s="21"/>
      <c r="AV110" s="21"/>
      <c r="AW110" s="21"/>
      <c r="AX110" s="21"/>
      <c r="AY110" s="21"/>
      <c r="AZ110" s="21"/>
      <c r="BA110" s="21"/>
      <c r="BB110" s="21"/>
      <c r="BE110" s="1"/>
      <c r="BF110" s="5"/>
      <c r="BG110" s="5"/>
      <c r="BH110" s="5"/>
      <c r="BI110" s="1"/>
      <c r="BJ110" s="1"/>
      <c r="BK110" s="1"/>
      <c r="BL110" s="1"/>
      <c r="BM110" s="1"/>
      <c r="BN110" s="1"/>
      <c r="BO110" s="1"/>
      <c r="BP110" s="1"/>
      <c r="BQ110" s="1"/>
      <c r="BR110" s="1"/>
      <c r="BS110" s="1"/>
      <c r="BT110" s="1"/>
      <c r="BU110" s="1"/>
      <c r="BV110" s="1"/>
      <c r="BW110" s="1"/>
      <c r="BX110" s="1"/>
      <c r="BY110" s="1"/>
      <c r="BZ110" s="1"/>
      <c r="CA110" s="1"/>
      <c r="CB110" s="1"/>
    </row>
    <row r="111" spans="1:80" ht="15">
      <c r="A111" s="15"/>
      <c r="B111" s="10"/>
      <c r="C111" s="10"/>
      <c r="D111" s="9"/>
      <c r="E111" s="9"/>
      <c r="F111" s="9"/>
      <c r="G111" s="15"/>
      <c r="H111" s="15"/>
      <c r="I111" s="18"/>
      <c r="J111" s="16"/>
      <c r="K111" s="18"/>
      <c r="L111" s="16"/>
      <c r="M111" s="18"/>
      <c r="N111" s="16"/>
      <c r="O111" s="18"/>
      <c r="P111" s="16"/>
      <c r="Q111" s="18"/>
      <c r="R111" s="16"/>
      <c r="S111" s="18"/>
      <c r="T111" s="16"/>
      <c r="U111" s="16"/>
      <c r="V111" s="16"/>
      <c r="W111" s="16"/>
      <c r="X111" s="16"/>
      <c r="Y111" s="16"/>
      <c r="Z111" s="16"/>
      <c r="AA111" s="16"/>
      <c r="AB111" s="16"/>
      <c r="AC111" s="15"/>
      <c r="AD111" s="15"/>
      <c r="AE111" s="15"/>
      <c r="AF111" s="3"/>
      <c r="AG111" s="3"/>
      <c r="AH111" s="2"/>
      <c r="AI111" s="21"/>
      <c r="AJ111" s="21"/>
      <c r="AK111" s="21"/>
      <c r="AL111" s="21"/>
      <c r="AM111" s="21"/>
      <c r="AN111" s="21"/>
      <c r="AO111" s="21"/>
      <c r="AP111" s="21"/>
      <c r="AQ111" s="21"/>
      <c r="AR111" s="21"/>
      <c r="AS111" s="21"/>
      <c r="AT111" s="21"/>
      <c r="AU111" s="21"/>
      <c r="AV111" s="21"/>
      <c r="AW111" s="21"/>
      <c r="AX111" s="21"/>
      <c r="AY111" s="21"/>
      <c r="AZ111" s="21"/>
      <c r="BA111" s="21"/>
      <c r="BB111" s="21"/>
      <c r="BE111" s="1"/>
      <c r="BF111" s="5"/>
      <c r="BG111" s="5"/>
      <c r="BH111" s="5"/>
      <c r="BI111" s="1"/>
      <c r="BJ111" s="1"/>
      <c r="BK111" s="1"/>
      <c r="BL111" s="1"/>
      <c r="BM111" s="1"/>
      <c r="BN111" s="1"/>
      <c r="BO111" s="1"/>
      <c r="BP111" s="1"/>
      <c r="BQ111" s="1"/>
      <c r="BR111" s="1"/>
      <c r="BS111" s="1"/>
      <c r="BT111" s="1"/>
      <c r="BU111" s="1"/>
      <c r="BV111" s="1"/>
      <c r="BW111" s="1"/>
      <c r="BX111" s="1"/>
      <c r="BY111" s="1"/>
      <c r="BZ111" s="1"/>
      <c r="CA111" s="1"/>
      <c r="CB111" s="1"/>
    </row>
    <row r="112" spans="1:80" ht="15">
      <c r="A112" s="15"/>
      <c r="B112" s="10"/>
      <c r="C112" s="10"/>
      <c r="D112" s="9"/>
      <c r="E112" s="9"/>
      <c r="F112" s="9"/>
      <c r="G112" s="15"/>
      <c r="H112" s="15"/>
      <c r="I112" s="18"/>
      <c r="J112" s="16"/>
      <c r="K112" s="18"/>
      <c r="L112" s="16"/>
      <c r="M112" s="18"/>
      <c r="N112" s="16"/>
      <c r="O112" s="18"/>
      <c r="P112" s="16"/>
      <c r="Q112" s="18"/>
      <c r="R112" s="16"/>
      <c r="S112" s="18"/>
      <c r="T112" s="16"/>
      <c r="U112" s="16"/>
      <c r="V112" s="16"/>
      <c r="W112" s="16"/>
      <c r="X112" s="16"/>
      <c r="Y112" s="16"/>
      <c r="Z112" s="16"/>
      <c r="AA112" s="16"/>
      <c r="AB112" s="16"/>
      <c r="AC112" s="15"/>
      <c r="AD112" s="15"/>
      <c r="AE112" s="15"/>
      <c r="AF112" s="3"/>
      <c r="AG112" s="3"/>
      <c r="AH112" s="2"/>
      <c r="AI112" s="21"/>
      <c r="AJ112" s="21"/>
      <c r="AK112" s="21"/>
      <c r="AL112" s="21"/>
      <c r="AM112" s="21"/>
      <c r="AN112" s="21"/>
      <c r="AO112" s="21"/>
      <c r="AP112" s="21"/>
      <c r="AQ112" s="21"/>
      <c r="AR112" s="21"/>
      <c r="AS112" s="21"/>
      <c r="AT112" s="21"/>
      <c r="AU112" s="21"/>
      <c r="AV112" s="21"/>
      <c r="AW112" s="21"/>
      <c r="AX112" s="21"/>
      <c r="AY112" s="21"/>
      <c r="AZ112" s="21"/>
      <c r="BA112" s="21"/>
      <c r="BB112" s="21"/>
      <c r="BE112" s="1"/>
      <c r="BF112" s="5"/>
      <c r="BG112" s="5"/>
      <c r="BH112" s="5"/>
      <c r="BI112" s="1"/>
      <c r="BJ112" s="1"/>
      <c r="BK112" s="1"/>
      <c r="BL112" s="1"/>
      <c r="BM112" s="1"/>
      <c r="BN112" s="1"/>
      <c r="BO112" s="1"/>
      <c r="BP112" s="1"/>
      <c r="BQ112" s="1"/>
      <c r="BR112" s="1"/>
      <c r="BS112" s="1"/>
      <c r="BT112" s="1"/>
      <c r="BU112" s="1"/>
      <c r="BV112" s="1"/>
      <c r="BW112" s="1"/>
      <c r="BX112" s="1"/>
      <c r="BY112" s="1"/>
      <c r="BZ112" s="1"/>
      <c r="CA112" s="1"/>
      <c r="CB112" s="1"/>
    </row>
    <row r="113" spans="1:80" ht="15">
      <c r="A113" s="15"/>
      <c r="B113" s="10"/>
      <c r="C113" s="10"/>
      <c r="D113" s="9"/>
      <c r="E113" s="9"/>
      <c r="F113" s="9"/>
      <c r="G113" s="15"/>
      <c r="H113" s="15"/>
      <c r="I113" s="18"/>
      <c r="J113" s="16"/>
      <c r="K113" s="18"/>
      <c r="L113" s="16"/>
      <c r="M113" s="18"/>
      <c r="N113" s="16"/>
      <c r="O113" s="18"/>
      <c r="P113" s="16"/>
      <c r="Q113" s="18"/>
      <c r="R113" s="16"/>
      <c r="S113" s="18"/>
      <c r="T113" s="16"/>
      <c r="U113" s="16"/>
      <c r="V113" s="16"/>
      <c r="W113" s="16"/>
      <c r="X113" s="16"/>
      <c r="Y113" s="16"/>
      <c r="Z113" s="16"/>
      <c r="AA113" s="16"/>
      <c r="AB113" s="16"/>
      <c r="AC113" s="15"/>
      <c r="AD113" s="15"/>
      <c r="AE113" s="15"/>
      <c r="AF113" s="3"/>
      <c r="AG113" s="3"/>
      <c r="AH113" s="2"/>
      <c r="AI113" s="21"/>
      <c r="AJ113" s="21"/>
      <c r="AK113" s="21"/>
      <c r="AL113" s="21"/>
      <c r="AM113" s="21"/>
      <c r="AN113" s="21"/>
      <c r="AO113" s="21"/>
      <c r="AP113" s="21"/>
      <c r="AQ113" s="21"/>
      <c r="AR113" s="21"/>
      <c r="AS113" s="21"/>
      <c r="AT113" s="21"/>
      <c r="AU113" s="21"/>
      <c r="AV113" s="21"/>
      <c r="AW113" s="21"/>
      <c r="AX113" s="21"/>
      <c r="AY113" s="21"/>
      <c r="AZ113" s="21"/>
      <c r="BA113" s="21"/>
      <c r="BB113" s="21"/>
      <c r="BE113" s="1"/>
      <c r="BF113" s="5"/>
      <c r="BG113" s="5"/>
      <c r="BH113" s="5"/>
      <c r="BI113" s="1"/>
      <c r="BJ113" s="1"/>
      <c r="BK113" s="1"/>
      <c r="BL113" s="1"/>
      <c r="BM113" s="1"/>
      <c r="BN113" s="1"/>
      <c r="BO113" s="1"/>
      <c r="BP113" s="1"/>
      <c r="BQ113" s="1"/>
      <c r="BR113" s="1"/>
      <c r="BS113" s="1"/>
      <c r="BT113" s="1"/>
      <c r="BU113" s="1"/>
      <c r="BV113" s="1"/>
      <c r="BW113" s="1"/>
      <c r="BX113" s="1"/>
      <c r="BY113" s="1"/>
      <c r="BZ113" s="1"/>
      <c r="CA113" s="1"/>
      <c r="CB113" s="1"/>
    </row>
    <row r="114" spans="1:80" ht="15">
      <c r="A114" s="13"/>
      <c r="B114" s="13"/>
      <c r="C114" s="13"/>
      <c r="D114" s="13"/>
      <c r="E114" s="13"/>
      <c r="F114" s="13"/>
      <c r="G114" s="13"/>
      <c r="H114" s="13"/>
      <c r="I114" s="14"/>
      <c r="J114" s="14"/>
      <c r="K114" s="14"/>
      <c r="L114" s="14"/>
      <c r="M114" s="14"/>
      <c r="N114" s="14"/>
      <c r="O114" s="14"/>
      <c r="P114" s="14"/>
      <c r="Q114" s="14"/>
      <c r="R114" s="14"/>
      <c r="S114" s="14"/>
      <c r="T114" s="14"/>
      <c r="U114" s="14"/>
      <c r="V114" s="14"/>
      <c r="W114" s="14"/>
      <c r="X114" s="14"/>
      <c r="Y114" s="14"/>
      <c r="Z114" s="14"/>
      <c r="AA114" s="14"/>
      <c r="AB114" s="14"/>
      <c r="AC114" s="13"/>
      <c r="AD114" s="13"/>
      <c r="AE114" s="13"/>
      <c r="AF114" s="14"/>
      <c r="AG114" s="14"/>
      <c r="AH114" s="13"/>
      <c r="AI114" s="17"/>
      <c r="AJ114" s="17"/>
      <c r="AK114" s="17"/>
      <c r="AL114" s="17"/>
      <c r="AM114" s="17"/>
      <c r="AN114" s="17"/>
      <c r="AO114" s="17"/>
      <c r="AP114" s="17"/>
      <c r="AQ114" s="17"/>
      <c r="AR114" s="17"/>
      <c r="AS114" s="17"/>
      <c r="AT114" s="17"/>
      <c r="AU114" s="17"/>
      <c r="AV114" s="17"/>
      <c r="AW114" s="17"/>
      <c r="AX114" s="17"/>
      <c r="AY114" s="17"/>
      <c r="AZ114" s="17"/>
      <c r="BA114" s="17"/>
      <c r="BB114" s="17"/>
      <c r="BE114" s="1"/>
      <c r="BF114" s="5"/>
      <c r="BG114" s="5"/>
      <c r="BH114" s="5"/>
      <c r="BI114" s="1"/>
      <c r="BJ114" s="1"/>
      <c r="BK114" s="1"/>
      <c r="BL114" s="1"/>
      <c r="BM114" s="1"/>
      <c r="BN114" s="1"/>
      <c r="BO114" s="1"/>
      <c r="BP114" s="1"/>
      <c r="BQ114" s="1"/>
      <c r="BR114" s="1"/>
      <c r="BS114" s="1"/>
      <c r="BT114" s="1"/>
      <c r="BU114" s="1"/>
      <c r="BV114" s="1"/>
      <c r="BW114" s="1"/>
      <c r="BX114" s="1"/>
      <c r="BY114" s="1"/>
      <c r="BZ114" s="1"/>
      <c r="CA114" s="1"/>
      <c r="CB114" s="1"/>
    </row>
    <row r="115" spans="2:80" ht="15">
      <c r="B115" s="11"/>
      <c r="C115" s="11"/>
      <c r="D115" s="11"/>
      <c r="E115" s="11"/>
      <c r="F115" s="11"/>
      <c r="G115" s="11"/>
      <c r="H115" s="11"/>
      <c r="I115" s="12"/>
      <c r="J115" s="12"/>
      <c r="K115" s="12"/>
      <c r="L115" s="12"/>
      <c r="M115" s="12"/>
      <c r="N115" s="12"/>
      <c r="O115" s="12"/>
      <c r="P115" s="12"/>
      <c r="Q115" s="12"/>
      <c r="R115" s="12"/>
      <c r="S115" s="12"/>
      <c r="T115" s="12"/>
      <c r="U115" s="12"/>
      <c r="V115" s="12"/>
      <c r="W115" s="12"/>
      <c r="X115" s="12"/>
      <c r="Y115" s="12"/>
      <c r="Z115" s="12"/>
      <c r="AA115" s="12"/>
      <c r="AB115" s="12"/>
      <c r="AC115" s="11"/>
      <c r="AD115" s="11"/>
      <c r="AE115" s="11"/>
      <c r="AF115" s="11"/>
      <c r="AG115" s="12"/>
      <c r="AH115" s="11"/>
      <c r="AI115" s="20"/>
      <c r="AJ115" s="20"/>
      <c r="AK115" s="20"/>
      <c r="AL115" s="20"/>
      <c r="AM115" s="20"/>
      <c r="AN115" s="20"/>
      <c r="AO115" s="20"/>
      <c r="AP115" s="20"/>
      <c r="AQ115" s="20"/>
      <c r="AR115" s="20"/>
      <c r="AS115" s="20"/>
      <c r="AT115" s="20"/>
      <c r="AU115" s="20"/>
      <c r="AV115" s="20"/>
      <c r="AW115" s="20"/>
      <c r="AX115" s="20"/>
      <c r="AY115" s="20"/>
      <c r="AZ115" s="20"/>
      <c r="BA115" s="20"/>
      <c r="BB115" s="20"/>
      <c r="BE115" s="1"/>
      <c r="BF115" s="5"/>
      <c r="BG115" s="5"/>
      <c r="BH115" s="5"/>
      <c r="BI115" s="1"/>
      <c r="BJ115" s="1"/>
      <c r="BK115" s="1"/>
      <c r="BL115" s="1"/>
      <c r="BM115" s="1"/>
      <c r="BN115" s="1"/>
      <c r="BO115" s="1"/>
      <c r="BP115" s="1"/>
      <c r="BQ115" s="1"/>
      <c r="BR115" s="1"/>
      <c r="BS115" s="1"/>
      <c r="BT115" s="1"/>
      <c r="BU115" s="1"/>
      <c r="BV115" s="1"/>
      <c r="BW115" s="1"/>
      <c r="BX115" s="1"/>
      <c r="BY115" s="1"/>
      <c r="BZ115" s="1"/>
      <c r="CA115" s="1"/>
      <c r="CB115" s="1"/>
    </row>
    <row r="116" spans="2:80" ht="15">
      <c r="B116" s="11"/>
      <c r="C116" s="11"/>
      <c r="D116" s="10"/>
      <c r="E116" s="9"/>
      <c r="F116" s="9"/>
      <c r="I116" s="1"/>
      <c r="J116" s="1"/>
      <c r="K116" s="1"/>
      <c r="L116" s="1"/>
      <c r="M116" s="1"/>
      <c r="N116" s="1"/>
      <c r="O116" s="1"/>
      <c r="P116" s="1"/>
      <c r="Q116" s="1"/>
      <c r="R116" s="1"/>
      <c r="S116" s="1"/>
      <c r="T116" s="1"/>
      <c r="U116" s="1"/>
      <c r="V116" s="1"/>
      <c r="W116" s="1"/>
      <c r="X116" s="1"/>
      <c r="Y116" s="1"/>
      <c r="Z116" s="1"/>
      <c r="AA116" s="1"/>
      <c r="AB116" s="1"/>
      <c r="AF116"/>
      <c r="AG116" s="5"/>
      <c r="AI116" s="22"/>
      <c r="AJ116" s="20"/>
      <c r="AK116" s="20"/>
      <c r="AL116" s="20"/>
      <c r="AM116" s="20"/>
      <c r="AN116" s="20"/>
      <c r="AO116" s="20"/>
      <c r="AP116" s="20"/>
      <c r="AQ116" s="20"/>
      <c r="AR116" s="20"/>
      <c r="AS116" s="20"/>
      <c r="AT116" s="20"/>
      <c r="AU116" s="20"/>
      <c r="AV116" s="20"/>
      <c r="AW116" s="20"/>
      <c r="AX116" s="20"/>
      <c r="AY116" s="20"/>
      <c r="AZ116" s="20"/>
      <c r="BA116" s="20"/>
      <c r="BB116" s="20"/>
      <c r="BE116" s="20"/>
      <c r="BF116" s="20"/>
      <c r="BG116" s="20"/>
      <c r="BH116" s="20"/>
      <c r="BI116" s="20"/>
      <c r="BJ116" s="1"/>
      <c r="BK116" s="1"/>
      <c r="BL116" s="1"/>
      <c r="BM116" s="1"/>
      <c r="BN116" s="1"/>
      <c r="BO116" s="1"/>
      <c r="BP116" s="1"/>
      <c r="BQ116" s="1"/>
      <c r="BR116" s="1"/>
      <c r="BS116" s="1"/>
      <c r="BT116" s="1"/>
      <c r="BU116" s="1"/>
      <c r="BV116" s="1"/>
      <c r="BW116" s="1"/>
      <c r="BX116" s="1"/>
      <c r="BY116" s="1"/>
      <c r="BZ116" s="1"/>
      <c r="CA116" s="1"/>
      <c r="CB116" s="1"/>
    </row>
    <row r="117" spans="9:80" ht="15">
      <c r="I117" s="1"/>
      <c r="J117" s="1"/>
      <c r="K117" s="1"/>
      <c r="L117" s="1"/>
      <c r="M117" s="1"/>
      <c r="N117" s="1"/>
      <c r="O117" s="1"/>
      <c r="P117" s="1"/>
      <c r="Q117" s="1"/>
      <c r="R117" s="1"/>
      <c r="S117" s="1"/>
      <c r="T117" s="1"/>
      <c r="U117" s="1"/>
      <c r="V117" s="1"/>
      <c r="W117" s="1"/>
      <c r="X117" s="1"/>
      <c r="Y117" s="1"/>
      <c r="Z117" s="1"/>
      <c r="AA117" s="1"/>
      <c r="AB117" s="1"/>
      <c r="AF117"/>
      <c r="AG117" s="5"/>
      <c r="AI117" s="20"/>
      <c r="AJ117" s="20"/>
      <c r="AK117" s="20"/>
      <c r="AL117" s="20"/>
      <c r="AM117" s="20"/>
      <c r="AN117" s="20"/>
      <c r="AO117" s="20"/>
      <c r="AP117" s="20"/>
      <c r="AQ117" s="20"/>
      <c r="AR117" s="20"/>
      <c r="AS117" s="20"/>
      <c r="AT117" s="20"/>
      <c r="AU117" s="20"/>
      <c r="AV117" s="20"/>
      <c r="AW117" s="20"/>
      <c r="AX117" s="20"/>
      <c r="AY117" s="20"/>
      <c r="AZ117" s="20"/>
      <c r="BA117" s="20"/>
      <c r="BB117" s="20"/>
      <c r="BE117" s="1"/>
      <c r="BF117" s="5"/>
      <c r="BG117" s="5"/>
      <c r="BH117" s="5"/>
      <c r="BI117" s="1"/>
      <c r="BJ117" s="1"/>
      <c r="BK117" s="1"/>
      <c r="BL117" s="1"/>
      <c r="BM117" s="1"/>
      <c r="BN117" s="1"/>
      <c r="BO117" s="1"/>
      <c r="BP117" s="1"/>
      <c r="BQ117" s="1"/>
      <c r="BR117" s="1"/>
      <c r="BS117" s="1"/>
      <c r="BT117" s="1"/>
      <c r="BU117" s="1"/>
      <c r="BV117" s="1"/>
      <c r="BW117" s="1"/>
      <c r="BX117" s="1"/>
      <c r="BY117" s="1"/>
      <c r="BZ117" s="1"/>
      <c r="CA117" s="1"/>
      <c r="CB117" s="1"/>
    </row>
  </sheetData>
  <sheetProtection/>
  <printOptions/>
  <pageMargins left="0.5905511811023622" right="0.5905511811023622" top="0.5905511811023622" bottom="0.5905511811023622" header="0" footer="0"/>
  <pageSetup fitToHeight="1" fitToWidth="1" horizontalDpi="600" verticalDpi="600" orientation="landscape" paperSize="8" scale="42" r:id="rId1"/>
</worksheet>
</file>

<file path=xl/worksheets/sheet3.xml><?xml version="1.0" encoding="utf-8"?>
<worksheet xmlns="http://schemas.openxmlformats.org/spreadsheetml/2006/main" xmlns:r="http://schemas.openxmlformats.org/officeDocument/2006/relationships">
  <sheetPr>
    <pageSetUpPr fitToPage="1"/>
  </sheetPr>
  <dimension ref="A1:CV104"/>
  <sheetViews>
    <sheetView zoomScale="80" zoomScaleNormal="80" zoomScalePageLayoutView="0" workbookViewId="0" topLeftCell="A1">
      <selection activeCell="CL15" sqref="CL15"/>
    </sheetView>
  </sheetViews>
  <sheetFormatPr defaultColWidth="11.421875" defaultRowHeight="15"/>
  <cols>
    <col min="1" max="1" width="7.140625" style="0" customWidth="1"/>
    <col min="2" max="6" width="6.57421875" style="0" customWidth="1"/>
    <col min="7" max="7" width="11.57421875" style="0" customWidth="1"/>
    <col min="9" max="9" width="11.8515625" style="0" customWidth="1"/>
    <col min="10" max="10" width="5.140625" style="0" customWidth="1"/>
    <col min="11" max="11" width="11.7109375" style="0" customWidth="1"/>
    <col min="12" max="12" width="5.140625" style="0" customWidth="1"/>
    <col min="13" max="13" width="12.28125" style="0" customWidth="1"/>
    <col min="14" max="14" width="5.140625" style="0" customWidth="1"/>
    <col min="15" max="15" width="10.8515625" style="0" customWidth="1"/>
    <col min="16" max="16" width="5.140625" style="0" customWidth="1"/>
    <col min="17" max="17" width="10.8515625" style="0" customWidth="1"/>
    <col min="18" max="18" width="5.140625" style="0" customWidth="1"/>
    <col min="19" max="19" width="10.7109375" style="0" customWidth="1"/>
    <col min="20" max="20" width="5.140625" style="0" customWidth="1"/>
    <col min="21" max="21" width="10.8515625" style="0" customWidth="1"/>
    <col min="22" max="22" width="5.140625" style="0" customWidth="1"/>
    <col min="23" max="23" width="10.7109375" style="0" customWidth="1"/>
    <col min="24" max="24" width="5.140625" style="0" customWidth="1"/>
    <col min="25" max="25" width="10.8515625" style="0" customWidth="1"/>
    <col min="26" max="26" width="5.140625" style="0" customWidth="1"/>
    <col min="27" max="27" width="10.7109375" style="0" customWidth="1"/>
    <col min="28" max="28" width="5.140625" style="0" customWidth="1"/>
    <col min="31" max="31" width="11.57421875" style="0" customWidth="1"/>
    <col min="32" max="33" width="7.28125" style="4" customWidth="1"/>
    <col min="34" max="34" width="5.421875" style="0" customWidth="1"/>
    <col min="35" max="35" width="7.8515625" style="0" customWidth="1"/>
    <col min="36" max="36" width="8.421875" style="0" customWidth="1"/>
    <col min="37" max="37" width="8.00390625" style="0" customWidth="1"/>
    <col min="38" max="54" width="8.57421875" style="0" customWidth="1"/>
    <col min="55" max="55" width="5.7109375" style="0" customWidth="1"/>
    <col min="56" max="56" width="19.140625" style="0" customWidth="1"/>
    <col min="57" max="57" width="7.8515625" style="0" customWidth="1"/>
    <col min="58" max="58" width="9.00390625" style="4" customWidth="1"/>
    <col min="59" max="59" width="8.421875" style="4" customWidth="1"/>
    <col min="60" max="60" width="5.57421875" style="4" customWidth="1"/>
    <col min="61" max="61" width="8.421875" style="0" customWidth="1"/>
    <col min="62" max="62" width="8.28125" style="0" customWidth="1"/>
    <col min="63" max="63" width="8.140625" style="0" customWidth="1"/>
    <col min="64" max="80" width="8.7109375" style="0" customWidth="1"/>
    <col min="81" max="81" width="5.28125" style="0" customWidth="1"/>
    <col min="82" max="82" width="23.140625" style="0" customWidth="1"/>
    <col min="83" max="83" width="8.140625" style="0" customWidth="1"/>
    <col min="84" max="84" width="9.7109375" style="0" customWidth="1"/>
    <col min="85" max="93" width="8.7109375" style="0" customWidth="1"/>
    <col min="94" max="94" width="12.28125" style="0" customWidth="1"/>
    <col min="95" max="95" width="10.8515625" style="0" customWidth="1"/>
    <col min="96" max="96" width="11.421875" style="1" customWidth="1"/>
  </cols>
  <sheetData>
    <row r="1" ht="15">
      <c r="A1" t="s">
        <v>119</v>
      </c>
    </row>
    <row r="2" ht="15">
      <c r="A2" t="s">
        <v>154</v>
      </c>
    </row>
    <row r="3" spans="1:62" ht="15">
      <c r="A3" t="s">
        <v>42</v>
      </c>
      <c r="AF3"/>
      <c r="AG3"/>
      <c r="AH3" s="4"/>
      <c r="AI3" s="4"/>
      <c r="BF3"/>
      <c r="BG3"/>
      <c r="BI3" s="4"/>
      <c r="BJ3" s="4"/>
    </row>
    <row r="4" spans="2:62" ht="15">
      <c r="B4" s="10" t="s">
        <v>26</v>
      </c>
      <c r="I4" s="6" t="s">
        <v>21</v>
      </c>
      <c r="AF4" s="2" t="s">
        <v>31</v>
      </c>
      <c r="AG4"/>
      <c r="AH4" s="4"/>
      <c r="AI4" s="4"/>
      <c r="BF4" s="7" t="s">
        <v>22</v>
      </c>
      <c r="BG4"/>
      <c r="BI4" s="4"/>
      <c r="BJ4" s="4"/>
    </row>
    <row r="5" spans="2:62" ht="15">
      <c r="B5" s="4"/>
      <c r="AF5" s="4" t="s">
        <v>32</v>
      </c>
      <c r="AG5"/>
      <c r="AH5" s="4"/>
      <c r="AI5" s="4"/>
      <c r="BF5" s="4" t="s">
        <v>32</v>
      </c>
      <c r="BG5"/>
      <c r="BI5" s="4"/>
      <c r="BJ5" s="4"/>
    </row>
    <row r="6" spans="1:82" ht="15">
      <c r="A6" t="s">
        <v>40</v>
      </c>
      <c r="AF6"/>
      <c r="AG6"/>
      <c r="AH6" s="4"/>
      <c r="AI6" s="4"/>
      <c r="BF6"/>
      <c r="BG6"/>
      <c r="BI6" s="4"/>
      <c r="BJ6" s="4"/>
      <c r="CD6" t="s">
        <v>153</v>
      </c>
    </row>
    <row r="7" spans="6:82" ht="15">
      <c r="F7" t="s">
        <v>38</v>
      </c>
      <c r="AD7" t="s">
        <v>34</v>
      </c>
      <c r="AF7"/>
      <c r="AG7"/>
      <c r="AH7" s="4"/>
      <c r="AI7" s="4"/>
      <c r="AL7" s="1"/>
      <c r="AM7" s="1"/>
      <c r="AN7" s="1"/>
      <c r="AO7" s="1"/>
      <c r="AP7" s="1"/>
      <c r="AQ7" s="1"/>
      <c r="AR7" s="1"/>
      <c r="AS7" s="1"/>
      <c r="AT7" s="1"/>
      <c r="AU7" s="1"/>
      <c r="AV7" s="1"/>
      <c r="AW7" s="1"/>
      <c r="AX7" s="1"/>
      <c r="AY7" s="1"/>
      <c r="AZ7" s="1"/>
      <c r="BA7" s="1"/>
      <c r="BB7" s="1"/>
      <c r="BD7" t="s">
        <v>64</v>
      </c>
      <c r="BF7"/>
      <c r="BG7"/>
      <c r="BI7" s="4"/>
      <c r="BJ7" s="4"/>
      <c r="CD7" t="s">
        <v>37</v>
      </c>
    </row>
    <row r="8" spans="1:93" ht="15">
      <c r="A8" s="4"/>
      <c r="B8" s="4"/>
      <c r="C8" s="4"/>
      <c r="D8" s="4"/>
      <c r="E8" s="4"/>
      <c r="F8" s="4"/>
      <c r="G8" s="4"/>
      <c r="H8" s="4"/>
      <c r="CD8" t="str">
        <f>TEXT(E$46,"0000")&amp;" reference values 1001-2020"</f>
        <v>BP21 reference values 1001-2020</v>
      </c>
      <c r="CF8" s="20">
        <v>28.4</v>
      </c>
      <c r="CG8" s="20">
        <v>27.3</v>
      </c>
      <c r="CH8" s="20">
        <v>30.6</v>
      </c>
      <c r="CI8" s="20">
        <v>0</v>
      </c>
      <c r="CJ8" s="20">
        <v>30.7</v>
      </c>
      <c r="CK8" s="20">
        <v>30.9</v>
      </c>
      <c r="CL8" s="20">
        <v>27.7</v>
      </c>
      <c r="CM8" s="20">
        <v>28.6</v>
      </c>
      <c r="CN8" s="20">
        <v>24.4</v>
      </c>
      <c r="CO8" s="20">
        <v>25.5</v>
      </c>
    </row>
    <row r="9" spans="2:93" ht="15.75" customHeight="1">
      <c r="B9" s="10" t="s">
        <v>19</v>
      </c>
      <c r="C9" s="10" t="s">
        <v>20</v>
      </c>
      <c r="D9" s="10" t="s">
        <v>27</v>
      </c>
      <c r="E9" s="10" t="s">
        <v>28</v>
      </c>
      <c r="F9" s="10" t="s">
        <v>9</v>
      </c>
      <c r="G9" t="s">
        <v>1</v>
      </c>
      <c r="H9" s="4" t="s">
        <v>0</v>
      </c>
      <c r="I9" s="6" t="s">
        <v>14</v>
      </c>
      <c r="J9" t="s">
        <v>10</v>
      </c>
      <c r="K9" s="6" t="s">
        <v>15</v>
      </c>
      <c r="L9" t="s">
        <v>10</v>
      </c>
      <c r="M9" s="6" t="s">
        <v>66</v>
      </c>
      <c r="N9" t="s">
        <v>10</v>
      </c>
      <c r="O9" s="6" t="s">
        <v>95</v>
      </c>
      <c r="P9" t="s">
        <v>10</v>
      </c>
      <c r="Q9" s="6" t="s">
        <v>101</v>
      </c>
      <c r="R9" t="s">
        <v>10</v>
      </c>
      <c r="S9" s="6" t="s">
        <v>102</v>
      </c>
      <c r="T9" t="s">
        <v>10</v>
      </c>
      <c r="U9" s="6" t="s">
        <v>145</v>
      </c>
      <c r="V9" t="s">
        <v>10</v>
      </c>
      <c r="W9" s="6" t="s">
        <v>146</v>
      </c>
      <c r="X9" t="s">
        <v>10</v>
      </c>
      <c r="Y9" s="6" t="s">
        <v>113</v>
      </c>
      <c r="Z9" t="s">
        <v>10</v>
      </c>
      <c r="AA9" s="6" t="s">
        <v>114</v>
      </c>
      <c r="AB9" t="s">
        <v>10</v>
      </c>
      <c r="AD9" t="s">
        <v>0</v>
      </c>
      <c r="AE9" t="s">
        <v>1</v>
      </c>
      <c r="AF9" s="2" t="s">
        <v>3</v>
      </c>
      <c r="AG9" s="2" t="s">
        <v>4</v>
      </c>
      <c r="AH9" s="2" t="s">
        <v>16</v>
      </c>
      <c r="AI9" t="s">
        <v>67</v>
      </c>
      <c r="AK9" t="s">
        <v>68</v>
      </c>
      <c r="AM9" t="s">
        <v>70</v>
      </c>
      <c r="AO9" t="s">
        <v>96</v>
      </c>
      <c r="AQ9" t="s">
        <v>109</v>
      </c>
      <c r="AS9" t="s">
        <v>110</v>
      </c>
      <c r="AU9" t="s">
        <v>147</v>
      </c>
      <c r="AW9" t="s">
        <v>148</v>
      </c>
      <c r="AY9" t="s">
        <v>117</v>
      </c>
      <c r="BA9" t="s">
        <v>118</v>
      </c>
      <c r="BD9" t="s">
        <v>0</v>
      </c>
      <c r="BE9" t="s">
        <v>1</v>
      </c>
      <c r="BF9" s="7" t="s">
        <v>6</v>
      </c>
      <c r="BG9" s="7" t="s">
        <v>7</v>
      </c>
      <c r="BH9" s="7" t="s">
        <v>16</v>
      </c>
      <c r="BI9" t="s">
        <v>67</v>
      </c>
      <c r="BK9" t="s">
        <v>68</v>
      </c>
      <c r="BM9" t="s">
        <v>70</v>
      </c>
      <c r="BO9" t="s">
        <v>96</v>
      </c>
      <c r="BQ9" t="s">
        <v>109</v>
      </c>
      <c r="BS9" t="s">
        <v>110</v>
      </c>
      <c r="BU9" t="s">
        <v>147</v>
      </c>
      <c r="BW9" t="s">
        <v>148</v>
      </c>
      <c r="BY9" t="s">
        <v>117</v>
      </c>
      <c r="CA9" t="s">
        <v>118</v>
      </c>
      <c r="CD9" t="s">
        <v>0</v>
      </c>
      <c r="CE9" t="s">
        <v>1</v>
      </c>
      <c r="CF9" t="s">
        <v>72</v>
      </c>
      <c r="CG9" t="s">
        <v>73</v>
      </c>
      <c r="CH9" t="s">
        <v>74</v>
      </c>
      <c r="CI9" t="s">
        <v>100</v>
      </c>
      <c r="CJ9" t="s">
        <v>103</v>
      </c>
      <c r="CK9" t="s">
        <v>104</v>
      </c>
      <c r="CL9" t="s">
        <v>149</v>
      </c>
      <c r="CM9" t="s">
        <v>150</v>
      </c>
      <c r="CN9" t="s">
        <v>151</v>
      </c>
      <c r="CO9" t="s">
        <v>152</v>
      </c>
    </row>
    <row r="10" spans="1:100" ht="1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t="s">
        <v>2</v>
      </c>
      <c r="AJ10" s="13" t="s">
        <v>5</v>
      </c>
      <c r="AK10" s="13" t="s">
        <v>2</v>
      </c>
      <c r="AL10" s="13" t="s">
        <v>5</v>
      </c>
      <c r="AM10" s="13" t="s">
        <v>2</v>
      </c>
      <c r="AN10" s="13" t="s">
        <v>5</v>
      </c>
      <c r="AO10" s="13" t="s">
        <v>2</v>
      </c>
      <c r="AP10" s="13" t="s">
        <v>5</v>
      </c>
      <c r="AQ10" s="13" t="s">
        <v>2</v>
      </c>
      <c r="AR10" s="13" t="s">
        <v>5</v>
      </c>
      <c r="AS10" s="13" t="s">
        <v>2</v>
      </c>
      <c r="AT10" s="13" t="s">
        <v>5</v>
      </c>
      <c r="AU10" s="13" t="s">
        <v>2</v>
      </c>
      <c r="AV10" s="13" t="s">
        <v>5</v>
      </c>
      <c r="AW10" s="13" t="s">
        <v>2</v>
      </c>
      <c r="AX10" s="13" t="s">
        <v>5</v>
      </c>
      <c r="AY10" s="13" t="s">
        <v>2</v>
      </c>
      <c r="AZ10" s="13" t="s">
        <v>5</v>
      </c>
      <c r="BA10" s="13" t="s">
        <v>2</v>
      </c>
      <c r="BB10" s="13" t="s">
        <v>5</v>
      </c>
      <c r="BC10" s="13"/>
      <c r="BD10" s="13"/>
      <c r="BE10" s="13"/>
      <c r="BF10" s="13"/>
      <c r="BG10" s="13"/>
      <c r="BH10" s="13"/>
      <c r="BI10" s="13" t="s">
        <v>5</v>
      </c>
      <c r="BJ10" s="13" t="s">
        <v>8</v>
      </c>
      <c r="BK10" s="13" t="s">
        <v>5</v>
      </c>
      <c r="BL10" s="13" t="s">
        <v>8</v>
      </c>
      <c r="BM10" s="13" t="s">
        <v>5</v>
      </c>
      <c r="BN10" s="13" t="s">
        <v>8</v>
      </c>
      <c r="BO10" s="13" t="s">
        <v>5</v>
      </c>
      <c r="BP10" s="13" t="s">
        <v>8</v>
      </c>
      <c r="BQ10" s="13" t="s">
        <v>5</v>
      </c>
      <c r="BR10" s="13" t="s">
        <v>8</v>
      </c>
      <c r="BS10" s="13" t="s">
        <v>5</v>
      </c>
      <c r="BT10" s="13" t="s">
        <v>8</v>
      </c>
      <c r="BU10" s="13" t="s">
        <v>5</v>
      </c>
      <c r="BV10" s="13" t="s">
        <v>8</v>
      </c>
      <c r="BW10" s="13" t="s">
        <v>5</v>
      </c>
      <c r="BX10" s="13" t="s">
        <v>8</v>
      </c>
      <c r="BY10" s="13" t="s">
        <v>5</v>
      </c>
      <c r="BZ10" s="13" t="s">
        <v>8</v>
      </c>
      <c r="CA10" s="13" t="s">
        <v>5</v>
      </c>
      <c r="CB10" s="13" t="s">
        <v>8</v>
      </c>
      <c r="CF10" t="s">
        <v>23</v>
      </c>
      <c r="CG10" t="s">
        <v>23</v>
      </c>
      <c r="CH10" t="s">
        <v>23</v>
      </c>
      <c r="CI10" t="s">
        <v>23</v>
      </c>
      <c r="CP10" t="s">
        <v>54</v>
      </c>
      <c r="CQ10" t="s">
        <v>58</v>
      </c>
      <c r="CR10" s="1" t="s">
        <v>43</v>
      </c>
      <c r="CS10" t="s">
        <v>78</v>
      </c>
      <c r="CT10" t="s">
        <v>75</v>
      </c>
      <c r="CU10" t="s">
        <v>76</v>
      </c>
      <c r="CV10" t="s">
        <v>77</v>
      </c>
    </row>
    <row r="11" spans="1:100" ht="15">
      <c r="A11" s="15"/>
      <c r="B11" s="10"/>
      <c r="C11" s="10"/>
      <c r="D11" s="10"/>
      <c r="E11" s="10"/>
      <c r="F11" s="10"/>
      <c r="G11" s="15"/>
      <c r="H11" s="15"/>
      <c r="I11" s="18"/>
      <c r="J11" s="16"/>
      <c r="K11" s="18"/>
      <c r="L11" s="16"/>
      <c r="M11" s="18"/>
      <c r="N11" s="16"/>
      <c r="O11" s="18"/>
      <c r="P11" s="16"/>
      <c r="Q11" s="18"/>
      <c r="R11" s="16"/>
      <c r="S11" s="18"/>
      <c r="T11" s="16"/>
      <c r="U11" s="18"/>
      <c r="V11" s="16"/>
      <c r="W11" s="18"/>
      <c r="X11" s="16"/>
      <c r="Y11" s="18"/>
      <c r="Z11" s="16"/>
      <c r="AA11" s="18"/>
      <c r="AB11" s="16"/>
      <c r="AC11" s="15"/>
      <c r="AD11" s="15"/>
      <c r="AE11" s="15"/>
      <c r="AF11" s="3"/>
      <c r="AG11" s="3"/>
      <c r="AH11" s="3"/>
      <c r="AI11" s="21"/>
      <c r="AJ11" s="21"/>
      <c r="AK11" s="21"/>
      <c r="AL11" s="21"/>
      <c r="AM11" s="21"/>
      <c r="AN11" s="21"/>
      <c r="AO11" s="21"/>
      <c r="AP11" s="21"/>
      <c r="AQ11" s="21"/>
      <c r="AR11" s="21"/>
      <c r="AS11" s="21"/>
      <c r="AT11" s="21"/>
      <c r="AU11" s="21"/>
      <c r="AV11" s="21"/>
      <c r="AW11" s="21"/>
      <c r="AX11" s="21"/>
      <c r="AY11" s="21"/>
      <c r="AZ11" s="21"/>
      <c r="BA11" s="21"/>
      <c r="BB11" s="21"/>
      <c r="BC11" s="15"/>
      <c r="BD11" s="15"/>
      <c r="BE11" s="16"/>
      <c r="BF11" s="8"/>
      <c r="BG11" s="8"/>
      <c r="BH11" s="8"/>
      <c r="BI11" s="21"/>
      <c r="BJ11" s="21"/>
      <c r="BK11" s="21"/>
      <c r="BL11" s="21"/>
      <c r="BM11" s="21"/>
      <c r="BN11" s="21"/>
      <c r="BO11" s="21"/>
      <c r="BP11" s="21"/>
      <c r="BQ11" s="21"/>
      <c r="BR11" s="21"/>
      <c r="BS11" s="21"/>
      <c r="BT11" s="21"/>
      <c r="BU11" s="21"/>
      <c r="BV11" s="21"/>
      <c r="BW11" s="21"/>
      <c r="BX11" s="21"/>
      <c r="BY11" s="21"/>
      <c r="BZ11" s="21"/>
      <c r="CA11" s="21"/>
      <c r="CB11" s="21"/>
      <c r="CE11" s="1"/>
      <c r="CF11" s="20"/>
      <c r="CG11" s="20"/>
      <c r="CH11" s="20"/>
      <c r="CI11" s="20"/>
      <c r="CJ11" s="20"/>
      <c r="CK11" s="20"/>
      <c r="CL11" s="20"/>
      <c r="CM11" s="20"/>
      <c r="CN11" s="20"/>
      <c r="CO11" s="20"/>
      <c r="CP11" s="23"/>
      <c r="CQ11" s="20"/>
      <c r="CR11" s="20"/>
      <c r="CS11" s="20"/>
      <c r="CT11" s="20"/>
      <c r="CU11" s="20"/>
      <c r="CV11" s="20"/>
    </row>
    <row r="12" spans="1:100" ht="15">
      <c r="A12" s="15"/>
      <c r="B12" s="10">
        <v>59079</v>
      </c>
      <c r="C12" s="10">
        <v>59102</v>
      </c>
      <c r="D12" s="10" t="s">
        <v>65</v>
      </c>
      <c r="E12" s="10" t="s">
        <v>123</v>
      </c>
      <c r="F12" s="10" t="s">
        <v>51</v>
      </c>
      <c r="G12" s="15" t="str">
        <f aca="true" t="shared" si="0" ref="G12:G17">TEXT(B12,"00000")&amp;"-"&amp;TEXT(C12,"00000")</f>
        <v>59079-59102</v>
      </c>
      <c r="H12" s="15" t="str">
        <f aca="true" t="shared" si="1" ref="H12:H17">TEXT(D12,"0000")&amp;"-"&amp;TEXT(E12,"0000")</f>
        <v>BP1J-NC5S</v>
      </c>
      <c r="I12" s="18">
        <v>-243.09</v>
      </c>
      <c r="J12" s="16">
        <v>0.1</v>
      </c>
      <c r="K12" s="18">
        <v>-242.39</v>
      </c>
      <c r="L12" s="16">
        <v>0.1</v>
      </c>
      <c r="M12" s="18">
        <v>-244.02</v>
      </c>
      <c r="N12" s="16">
        <v>0.1</v>
      </c>
      <c r="O12" s="18">
        <v>-243.43</v>
      </c>
      <c r="P12" s="16">
        <v>0.1</v>
      </c>
      <c r="Q12" s="18">
        <v>-244.64</v>
      </c>
      <c r="R12" s="16">
        <v>0.1</v>
      </c>
      <c r="S12" s="18">
        <v>-234.47</v>
      </c>
      <c r="T12" s="16">
        <v>0.1</v>
      </c>
      <c r="U12" s="18">
        <v>-228.38</v>
      </c>
      <c r="V12" s="16">
        <v>0.5</v>
      </c>
      <c r="W12" s="18">
        <v>-238.19</v>
      </c>
      <c r="X12" s="16">
        <v>0.5</v>
      </c>
      <c r="Y12" s="18"/>
      <c r="Z12" s="16"/>
      <c r="AA12" s="18"/>
      <c r="AB12" s="16"/>
      <c r="AC12" s="15"/>
      <c r="AD12" s="15" t="str">
        <f aca="true" t="shared" si="2" ref="AD12:AD17">H12</f>
        <v>BP1J-NC5S</v>
      </c>
      <c r="AE12" s="15" t="str">
        <f aca="true" t="shared" si="3" ref="AE12:AE17">TEXT(B12,"00000")&amp;"-"&amp;TEXT(C12,"00000")</f>
        <v>59079-59102</v>
      </c>
      <c r="AF12" s="3">
        <v>403.72</v>
      </c>
      <c r="AG12" s="3">
        <v>266.8</v>
      </c>
      <c r="AH12" s="3"/>
      <c r="AI12" s="21">
        <f aca="true" t="shared" si="4" ref="AI12:AI17">I12</f>
        <v>-243.09</v>
      </c>
      <c r="AJ12" s="21">
        <f aca="true" t="shared" si="5" ref="AJ12:AJ27">AI12+$AF12-$AG12</f>
        <v>-106.16999999999999</v>
      </c>
      <c r="AK12" s="21">
        <f aca="true" t="shared" si="6" ref="AK12:AK17">K12</f>
        <v>-242.39</v>
      </c>
      <c r="AL12" s="21">
        <f aca="true" t="shared" si="7" ref="AL12:AL27">AK12+$AF12-$AG12</f>
        <v>-105.46999999999997</v>
      </c>
      <c r="AM12" s="21">
        <f aca="true" t="shared" si="8" ref="AM12:AM17">M12</f>
        <v>-244.02</v>
      </c>
      <c r="AN12" s="21">
        <f aca="true" t="shared" si="9" ref="AN12:AN27">AM12+$AF12-$AG12</f>
        <v>-107.1</v>
      </c>
      <c r="AO12" s="21">
        <f>O12</f>
        <v>-243.43</v>
      </c>
      <c r="AP12" s="21">
        <f aca="true" t="shared" si="10" ref="AP12:AP17">AO12+$AF12-$AG12</f>
        <v>-106.50999999999999</v>
      </c>
      <c r="AQ12" s="21">
        <f>Q12</f>
        <v>-244.64</v>
      </c>
      <c r="AR12" s="21">
        <f>AQ12+$AF12-$AG12</f>
        <v>-107.71999999999997</v>
      </c>
      <c r="AS12" s="21">
        <f>S12</f>
        <v>-234.47</v>
      </c>
      <c r="AT12" s="21">
        <f>AS12+$AF12-$AG12</f>
        <v>-97.54999999999998</v>
      </c>
      <c r="AU12" s="21">
        <f>U12</f>
        <v>-228.38</v>
      </c>
      <c r="AV12" s="21">
        <f>AU12+$AF12-$AG12</f>
        <v>-91.45999999999998</v>
      </c>
      <c r="AW12" s="21">
        <f>W12</f>
        <v>-238.19</v>
      </c>
      <c r="AX12" s="21">
        <f>AW12+$AF12-$AG12</f>
        <v>-101.26999999999998</v>
      </c>
      <c r="AY12" s="21"/>
      <c r="AZ12" s="21"/>
      <c r="BA12" s="21"/>
      <c r="BB12" s="21"/>
      <c r="BC12" s="15"/>
      <c r="BD12" s="15" t="str">
        <f>TEXT(E12,"0000")&amp;"-"&amp;TEXT(E$46,"0000")&amp;" via "&amp;TEXT(D$46,"0000")</f>
        <v>NC5S-BP21 via BP1J</v>
      </c>
      <c r="BE12" s="16">
        <f aca="true" t="shared" si="11" ref="BE12:BE17">2014+(B12+C12-2*56658)/730</f>
        <v>2020.664383561644</v>
      </c>
      <c r="BF12" s="8">
        <v>0</v>
      </c>
      <c r="BG12" s="8">
        <v>140.8</v>
      </c>
      <c r="BH12" s="8"/>
      <c r="BI12" s="21">
        <f>AJ$46-AJ12</f>
        <v>224.22</v>
      </c>
      <c r="BJ12" s="21">
        <f aca="true" t="shared" si="12" ref="BJ12:BJ17">BI12-BF12+BG12</f>
        <v>365.02</v>
      </c>
      <c r="BK12" s="21">
        <f>AL$46-AL12</f>
        <v>224.49999999999997</v>
      </c>
      <c r="BL12" s="21">
        <f aca="true" t="shared" si="13" ref="BL12:BL17">BK12-BF12+BG12</f>
        <v>365.29999999999995</v>
      </c>
      <c r="BM12" s="21">
        <f>AN$46-AN12</f>
        <v>224.32999999999998</v>
      </c>
      <c r="BN12" s="21">
        <f aca="true" t="shared" si="14" ref="BN12:BN17">BM12-BF12+BG12</f>
        <v>365.13</v>
      </c>
      <c r="BO12" s="21">
        <f>AP$46-AP12</f>
        <v>224.69</v>
      </c>
      <c r="BP12" s="21">
        <f>BO12-BF12+BG12</f>
        <v>365.49</v>
      </c>
      <c r="BQ12" s="21">
        <f>AR$46-AR12</f>
        <v>224.30999999999997</v>
      </c>
      <c r="BR12" s="21">
        <f>BQ12-BF12+BG12</f>
        <v>365.11</v>
      </c>
      <c r="BS12" s="21">
        <f>AT$46-AT12</f>
        <v>223.68</v>
      </c>
      <c r="BT12" s="21">
        <f>BS12-BF12+BG12</f>
        <v>364.48</v>
      </c>
      <c r="BU12" s="21">
        <f>AV$46-AV12</f>
        <v>221.73499999999999</v>
      </c>
      <c r="BV12" s="21">
        <f>BU12-$BF12+$BG12</f>
        <v>362.53499999999997</v>
      </c>
      <c r="BW12" s="21">
        <f>AX$46-AX12</f>
        <v>229.82999999999998</v>
      </c>
      <c r="BX12" s="21">
        <f>BW12-$BF12+$BG12</f>
        <v>370.63</v>
      </c>
      <c r="BY12" s="21"/>
      <c r="BZ12" s="21"/>
      <c r="CA12" s="21"/>
      <c r="CB12" s="21"/>
      <c r="CD12" t="str">
        <f>TEXT(E12,"0000")&amp;" wrt "&amp;TEXT(E$46,"0000")&amp;" via "&amp;TEXT(D$46,"0000")</f>
        <v>NC5S wrt BP21 via BP1J</v>
      </c>
      <c r="CE12" s="1">
        <f aca="true" t="shared" si="15" ref="CE12:CE17">BE12</f>
        <v>2020.664383561644</v>
      </c>
      <c r="CF12" s="20">
        <f aca="true" t="shared" si="16" ref="CF12:CF17">BJ12+CF$8+$CQ12</f>
        <v>393.41999999999996</v>
      </c>
      <c r="CG12" s="20">
        <f aca="true" t="shared" si="17" ref="CG12:CG17">BL12+CG$8+CQ12</f>
        <v>392.59999999999997</v>
      </c>
      <c r="CH12" s="20">
        <f aca="true" t="shared" si="18" ref="CH12:CH17">BN12+CH$8+CQ12</f>
        <v>395.73</v>
      </c>
      <c r="CI12" s="20"/>
      <c r="CJ12" s="20">
        <f>BR12+CJ$8+$CQ12</f>
        <v>395.81</v>
      </c>
      <c r="CK12" s="20">
        <f>BT12+CK$8+$CQ12</f>
        <v>395.38</v>
      </c>
      <c r="CL12" s="20">
        <f>BV12+CL$8+$CQ12</f>
        <v>390.23499999999996</v>
      </c>
      <c r="CM12" s="20">
        <f>BX12+CM$8+$CQ12</f>
        <v>399.23</v>
      </c>
      <c r="CN12" s="20"/>
      <c r="CO12" s="20"/>
      <c r="CP12" s="23" t="s">
        <v>124</v>
      </c>
      <c r="CQ12" s="20">
        <v>0</v>
      </c>
      <c r="CR12" s="20">
        <f aca="true" t="shared" si="19" ref="CR12:CR17">2.545*CF12-1.545*CG12+BF12-AG12-CQ12</f>
        <v>127.88689999999991</v>
      </c>
      <c r="CS12" s="20">
        <f aca="true" t="shared" si="20" ref="CS12:CS17">CH12-CF12</f>
        <v>2.310000000000059</v>
      </c>
      <c r="CT12" s="20">
        <v>2.79</v>
      </c>
      <c r="CU12" s="20"/>
      <c r="CV12" s="20">
        <f aca="true" t="shared" si="21" ref="CV12:CV17">CS12-CU12</f>
        <v>2.310000000000059</v>
      </c>
    </row>
    <row r="13" spans="1:100" ht="15">
      <c r="A13" s="15"/>
      <c r="B13" s="10">
        <v>59079</v>
      </c>
      <c r="C13" s="10">
        <v>59102</v>
      </c>
      <c r="D13" s="10" t="s">
        <v>111</v>
      </c>
      <c r="E13" s="10" t="s">
        <v>123</v>
      </c>
      <c r="F13" s="10" t="s">
        <v>51</v>
      </c>
      <c r="G13" s="15" t="str">
        <f t="shared" si="0"/>
        <v>59079-59102</v>
      </c>
      <c r="H13" s="15" t="str">
        <f t="shared" si="1"/>
        <v>BP25-NC5S</v>
      </c>
      <c r="I13" s="18">
        <v>-190.97</v>
      </c>
      <c r="J13" s="16">
        <v>0.1</v>
      </c>
      <c r="K13" s="18">
        <v>-185.64</v>
      </c>
      <c r="L13" s="16">
        <v>0.1</v>
      </c>
      <c r="M13" s="18">
        <v>-192.34</v>
      </c>
      <c r="N13" s="16">
        <v>0.1</v>
      </c>
      <c r="O13" s="18">
        <v>-187.07</v>
      </c>
      <c r="P13" s="16">
        <v>0.1</v>
      </c>
      <c r="Q13" s="18">
        <v>-192.87</v>
      </c>
      <c r="R13" s="16">
        <v>0.1</v>
      </c>
      <c r="S13" s="18">
        <v>-186.29</v>
      </c>
      <c r="T13" s="16">
        <v>0.1</v>
      </c>
      <c r="U13" s="18">
        <v>-186.07</v>
      </c>
      <c r="V13" s="16">
        <v>0.1</v>
      </c>
      <c r="W13" s="18">
        <v>-188.98</v>
      </c>
      <c r="X13" s="16">
        <v>0.1</v>
      </c>
      <c r="Y13" s="18">
        <v>-183.44</v>
      </c>
      <c r="Z13" s="16">
        <v>0.1</v>
      </c>
      <c r="AA13" s="18">
        <v>-183.59</v>
      </c>
      <c r="AB13" s="16">
        <v>0.1</v>
      </c>
      <c r="AC13" s="15"/>
      <c r="AD13" s="15" t="str">
        <f t="shared" si="2"/>
        <v>BP25-NC5S</v>
      </c>
      <c r="AE13" s="15" t="str">
        <f t="shared" si="3"/>
        <v>59079-59102</v>
      </c>
      <c r="AF13" s="3">
        <v>255.61</v>
      </c>
      <c r="AG13" s="3">
        <v>266.8</v>
      </c>
      <c r="AH13" s="3"/>
      <c r="AI13" s="21">
        <f t="shared" si="4"/>
        <v>-190.97</v>
      </c>
      <c r="AJ13" s="21">
        <f t="shared" si="5"/>
        <v>-202.16</v>
      </c>
      <c r="AK13" s="21">
        <f t="shared" si="6"/>
        <v>-185.64</v>
      </c>
      <c r="AL13" s="21">
        <f t="shared" si="7"/>
        <v>-196.82999999999998</v>
      </c>
      <c r="AM13" s="21">
        <f t="shared" si="8"/>
        <v>-192.34</v>
      </c>
      <c r="AN13" s="21">
        <f t="shared" si="9"/>
        <v>-203.53</v>
      </c>
      <c r="AO13" s="21">
        <f>O13</f>
        <v>-187.07</v>
      </c>
      <c r="AP13" s="21">
        <f t="shared" si="10"/>
        <v>-198.26</v>
      </c>
      <c r="AQ13" s="21">
        <f aca="true" t="shared" si="22" ref="AQ13:AQ27">Q13</f>
        <v>-192.87</v>
      </c>
      <c r="AR13" s="21">
        <f>AQ13+$AF13-$AG13</f>
        <v>-204.06</v>
      </c>
      <c r="AS13" s="21">
        <f aca="true" t="shared" si="23" ref="AS13:AS27">S13</f>
        <v>-186.29</v>
      </c>
      <c r="AT13" s="21">
        <f>AS13+$AF13-$AG13</f>
        <v>-197.48</v>
      </c>
      <c r="AU13" s="21">
        <f>U13</f>
        <v>-186.07</v>
      </c>
      <c r="AV13" s="21">
        <f>AU13+$AF13-$AG13</f>
        <v>-197.26</v>
      </c>
      <c r="AW13" s="21">
        <f>W13</f>
        <v>-188.98</v>
      </c>
      <c r="AX13" s="21">
        <f>AW13+$AF13-$AG13</f>
        <v>-200.17</v>
      </c>
      <c r="AY13" s="21">
        <f>Y13</f>
        <v>-183.44</v>
      </c>
      <c r="AZ13" s="21">
        <f>AY13+$AF13-$AG13</f>
        <v>-194.63</v>
      </c>
      <c r="BA13" s="21">
        <f>AA13</f>
        <v>-183.59</v>
      </c>
      <c r="BB13" s="21">
        <f>BA13+$AF13-$AG13</f>
        <v>-194.78</v>
      </c>
      <c r="BC13" s="15"/>
      <c r="BD13" s="15" t="str">
        <f>TEXT(E13,"0000")&amp;"-"&amp;TEXT(E$46,"0000")&amp;" via "&amp;TEXT(D$56,"0000")</f>
        <v>NC5S-BP21 via BP25</v>
      </c>
      <c r="BE13" s="16">
        <f t="shared" si="11"/>
        <v>2020.664383561644</v>
      </c>
      <c r="BF13" s="8">
        <v>0</v>
      </c>
      <c r="BG13" s="8">
        <v>140.8</v>
      </c>
      <c r="BH13" s="8"/>
      <c r="BI13" s="21">
        <f>AJ$56-AJ13</f>
        <v>224.23499999999999</v>
      </c>
      <c r="BJ13" s="21">
        <f t="shared" si="12"/>
        <v>365.03499999999997</v>
      </c>
      <c r="BK13" s="21">
        <f>AL$56-AL13</f>
        <v>224.42499999999998</v>
      </c>
      <c r="BL13" s="21">
        <f t="shared" si="13"/>
        <v>365.225</v>
      </c>
      <c r="BM13" s="21">
        <f>AN$56-AN13</f>
        <v>224.175</v>
      </c>
      <c r="BN13" s="21">
        <f t="shared" si="14"/>
        <v>364.975</v>
      </c>
      <c r="BO13" s="21">
        <f>AP$56-AP13</f>
        <v>224.35999999999999</v>
      </c>
      <c r="BP13" s="21">
        <f>BO13-BF13+BG13</f>
        <v>365.15999999999997</v>
      </c>
      <c r="BQ13" s="21">
        <f>AR$56-AR13</f>
        <v>224.355</v>
      </c>
      <c r="BR13" s="21">
        <f>BQ13-BF13+BG13</f>
        <v>365.155</v>
      </c>
      <c r="BS13" s="21">
        <f>AT$56-AT13</f>
        <v>223.98999999999998</v>
      </c>
      <c r="BT13" s="21">
        <f>BS13-BF13+BG13</f>
        <v>364.78999999999996</v>
      </c>
      <c r="BU13" s="21">
        <f>AV$56-AV13</f>
        <v>221.475</v>
      </c>
      <c r="BV13" s="21">
        <f>BU13-$BF13+$BG13</f>
        <v>362.275</v>
      </c>
      <c r="BW13" s="21">
        <f>AX$56-AX13</f>
        <v>229.64999999999998</v>
      </c>
      <c r="BX13" s="21">
        <f>BW13-$BF13+$BG13</f>
        <v>370.45</v>
      </c>
      <c r="BY13" s="21">
        <f>AZ$56-AZ13</f>
        <v>223.475</v>
      </c>
      <c r="BZ13" s="21">
        <f>BY13-$BF13+$BG13</f>
        <v>364.275</v>
      </c>
      <c r="CA13" s="21">
        <f>BB$56-BB13</f>
        <v>223.775</v>
      </c>
      <c r="CB13" s="21">
        <f>CA13-$BF13+$BG13</f>
        <v>364.57500000000005</v>
      </c>
      <c r="CD13" t="str">
        <f>TEXT(E13,"0000")&amp;" wrt "&amp;TEXT(E$46,"0000")&amp;" via "&amp;TEXT(D$56,"0000")</f>
        <v>NC5S wrt BP21 via BP25</v>
      </c>
      <c r="CE13" s="1">
        <f t="shared" si="15"/>
        <v>2020.664383561644</v>
      </c>
      <c r="CF13" s="20">
        <f t="shared" si="16"/>
        <v>393.43499999999995</v>
      </c>
      <c r="CG13" s="20">
        <f t="shared" si="17"/>
        <v>392.52500000000003</v>
      </c>
      <c r="CH13" s="20">
        <f t="shared" si="18"/>
        <v>395.57500000000005</v>
      </c>
      <c r="CI13" s="20"/>
      <c r="CJ13" s="20">
        <f>BR13+CJ$8+CQ13</f>
        <v>395.85499999999996</v>
      </c>
      <c r="CK13" s="20">
        <f>BT13+CK$8+$CQ13</f>
        <v>395.68999999999994</v>
      </c>
      <c r="CL13" s="20">
        <f>BV13+CL$8+$CQ13</f>
        <v>389.97499999999997</v>
      </c>
      <c r="CM13" s="20">
        <f>BX13+CM$8+$CQ13</f>
        <v>399.05</v>
      </c>
      <c r="CN13" s="20">
        <f>BZ13+CN$8+$CQ13</f>
        <v>388.67499999999995</v>
      </c>
      <c r="CO13" s="20">
        <f>CB13+CO$8+$CQ13</f>
        <v>390.07500000000005</v>
      </c>
      <c r="CP13" s="23" t="s">
        <v>124</v>
      </c>
      <c r="CQ13" s="20">
        <v>0</v>
      </c>
      <c r="CR13" s="20">
        <f t="shared" si="19"/>
        <v>128.04094999999978</v>
      </c>
      <c r="CS13" s="20">
        <f t="shared" si="20"/>
        <v>2.1400000000001</v>
      </c>
      <c r="CT13" s="20">
        <v>2.71</v>
      </c>
      <c r="CU13" s="20"/>
      <c r="CV13" s="20">
        <f t="shared" si="21"/>
        <v>2.1400000000001</v>
      </c>
    </row>
    <row r="14" spans="1:100" ht="15">
      <c r="A14" s="15"/>
      <c r="B14" s="10">
        <v>59079</v>
      </c>
      <c r="C14" s="10">
        <v>59102</v>
      </c>
      <c r="D14" s="10" t="s">
        <v>65</v>
      </c>
      <c r="E14" s="10" t="s">
        <v>52</v>
      </c>
      <c r="F14" s="10" t="s">
        <v>51</v>
      </c>
      <c r="G14" s="15" t="str">
        <f t="shared" si="0"/>
        <v>59079-59102</v>
      </c>
      <c r="H14" s="15" t="str">
        <f t="shared" si="1"/>
        <v>BP1J-NC5G</v>
      </c>
      <c r="I14" s="18">
        <v>-116.43</v>
      </c>
      <c r="J14" s="16">
        <v>0.1</v>
      </c>
      <c r="K14" s="18">
        <v>-116.41</v>
      </c>
      <c r="L14" s="16">
        <v>0.1</v>
      </c>
      <c r="M14" s="18">
        <v>-115.05</v>
      </c>
      <c r="N14" s="16">
        <v>0.1</v>
      </c>
      <c r="O14" s="18"/>
      <c r="P14" s="16"/>
      <c r="Q14" s="18"/>
      <c r="R14" s="16"/>
      <c r="S14" s="18"/>
      <c r="T14" s="16"/>
      <c r="U14" s="18"/>
      <c r="V14" s="16"/>
      <c r="W14" s="18"/>
      <c r="X14" s="16"/>
      <c r="Y14" s="18"/>
      <c r="Z14" s="16"/>
      <c r="AA14" s="18"/>
      <c r="AB14" s="16"/>
      <c r="AC14" s="15"/>
      <c r="AD14" s="15" t="str">
        <f t="shared" si="2"/>
        <v>BP1J-NC5G</v>
      </c>
      <c r="AE14" s="15" t="str">
        <f t="shared" si="3"/>
        <v>59079-59102</v>
      </c>
      <c r="AF14" s="3">
        <v>403.72</v>
      </c>
      <c r="AG14" s="3">
        <v>171.3</v>
      </c>
      <c r="AH14" s="3"/>
      <c r="AI14" s="21">
        <f t="shared" si="4"/>
        <v>-116.43</v>
      </c>
      <c r="AJ14" s="21">
        <f t="shared" si="5"/>
        <v>115.99000000000001</v>
      </c>
      <c r="AK14" s="21">
        <f t="shared" si="6"/>
        <v>-116.41</v>
      </c>
      <c r="AL14" s="21">
        <f t="shared" si="7"/>
        <v>116.01000000000005</v>
      </c>
      <c r="AM14" s="21">
        <f t="shared" si="8"/>
        <v>-115.05</v>
      </c>
      <c r="AN14" s="21">
        <f t="shared" si="9"/>
        <v>117.37</v>
      </c>
      <c r="AO14" s="21"/>
      <c r="AP14" s="21"/>
      <c r="AQ14" s="21"/>
      <c r="AR14" s="21"/>
      <c r="AS14" s="21"/>
      <c r="AT14" s="21"/>
      <c r="AU14" s="21"/>
      <c r="AV14" s="21"/>
      <c r="AW14" s="21"/>
      <c r="AX14" s="21"/>
      <c r="AY14" s="21"/>
      <c r="AZ14" s="21"/>
      <c r="BA14" s="21"/>
      <c r="BB14" s="21"/>
      <c r="BC14" s="15"/>
      <c r="BD14" s="15" t="str">
        <f>TEXT(E14,"0000")&amp;"-"&amp;TEXT(E$46,"0000")&amp;" via "&amp;TEXT(D$46,"0000")</f>
        <v>NC5G-BP21 via BP1J</v>
      </c>
      <c r="BE14" s="16">
        <f t="shared" si="11"/>
        <v>2020.664383561644</v>
      </c>
      <c r="BF14" s="8">
        <v>268.7</v>
      </c>
      <c r="BG14" s="8">
        <v>140.8</v>
      </c>
      <c r="BH14" s="8" t="s">
        <v>17</v>
      </c>
      <c r="BI14" s="21">
        <f>AJ$46-AJ14</f>
        <v>2.0600000000000023</v>
      </c>
      <c r="BJ14" s="21">
        <f t="shared" si="12"/>
        <v>-125.83999999999997</v>
      </c>
      <c r="BK14" s="21">
        <f>AL$46-AL14</f>
        <v>3.0199999999999534</v>
      </c>
      <c r="BL14" s="21">
        <f t="shared" si="13"/>
        <v>-124.88000000000005</v>
      </c>
      <c r="BM14" s="21">
        <f>AN$46-AN14</f>
        <v>-0.14000000000000057</v>
      </c>
      <c r="BN14" s="21">
        <f t="shared" si="14"/>
        <v>-128.03999999999996</v>
      </c>
      <c r="BO14" s="21"/>
      <c r="BP14" s="21"/>
      <c r="BQ14" s="21"/>
      <c r="BR14" s="21"/>
      <c r="BS14" s="21"/>
      <c r="BT14" s="21"/>
      <c r="BU14" s="21"/>
      <c r="BV14" s="21"/>
      <c r="BW14" s="21"/>
      <c r="BX14" s="21"/>
      <c r="BY14" s="21"/>
      <c r="BZ14" s="21"/>
      <c r="CA14" s="21"/>
      <c r="CB14" s="21"/>
      <c r="CD14" t="str">
        <f>TEXT(E14,"0000")&amp;" wrt "&amp;TEXT(E$46,"0000")&amp;" via "&amp;TEXT(D$46,"0000")</f>
        <v>NC5G wrt BP21 via BP1J</v>
      </c>
      <c r="CE14" s="1">
        <f t="shared" si="15"/>
        <v>2020.664383561644</v>
      </c>
      <c r="CF14" s="20">
        <f t="shared" si="16"/>
        <v>1.0600000000000307</v>
      </c>
      <c r="CG14" s="20">
        <f t="shared" si="17"/>
        <v>0.9199999999999449</v>
      </c>
      <c r="CH14" s="20">
        <f t="shared" si="18"/>
        <v>1.0600000000000307</v>
      </c>
      <c r="CI14" s="20"/>
      <c r="CJ14" s="20"/>
      <c r="CK14" s="20"/>
      <c r="CL14" s="20"/>
      <c r="CM14" s="20"/>
      <c r="CN14" s="20"/>
      <c r="CO14" s="20"/>
      <c r="CP14" s="23" t="s">
        <v>55</v>
      </c>
      <c r="CQ14" s="20">
        <v>98.5</v>
      </c>
      <c r="CR14" s="20">
        <f t="shared" si="19"/>
        <v>0.1763000000001398</v>
      </c>
      <c r="CS14" s="20">
        <f t="shared" si="20"/>
        <v>0</v>
      </c>
      <c r="CT14" s="20">
        <v>-7.73</v>
      </c>
      <c r="CU14" s="20"/>
      <c r="CV14" s="20">
        <f t="shared" si="21"/>
        <v>0</v>
      </c>
    </row>
    <row r="15" spans="1:100" ht="15">
      <c r="A15" s="15"/>
      <c r="B15" s="10">
        <v>59079</v>
      </c>
      <c r="C15" s="10">
        <v>59102</v>
      </c>
      <c r="D15" s="10" t="s">
        <v>111</v>
      </c>
      <c r="E15" s="10" t="s">
        <v>52</v>
      </c>
      <c r="F15" s="10" t="s">
        <v>51</v>
      </c>
      <c r="G15" s="15" t="str">
        <f t="shared" si="0"/>
        <v>59079-59102</v>
      </c>
      <c r="H15" s="15" t="str">
        <f t="shared" si="1"/>
        <v>BP25-NC5G</v>
      </c>
      <c r="I15" s="18">
        <v>-64.27</v>
      </c>
      <c r="J15" s="16">
        <v>0.1</v>
      </c>
      <c r="K15" s="18">
        <v>-59.67</v>
      </c>
      <c r="L15" s="16">
        <v>0.1</v>
      </c>
      <c r="M15" s="18">
        <v>-63.37</v>
      </c>
      <c r="N15" s="16">
        <v>0.1</v>
      </c>
      <c r="O15" s="18"/>
      <c r="P15" s="16"/>
      <c r="Q15" s="18"/>
      <c r="R15" s="16"/>
      <c r="S15" s="18"/>
      <c r="T15" s="16"/>
      <c r="U15" s="18"/>
      <c r="V15" s="16"/>
      <c r="W15" s="18"/>
      <c r="X15" s="16"/>
      <c r="Y15" s="18"/>
      <c r="Z15" s="16"/>
      <c r="AA15" s="18"/>
      <c r="AB15" s="16"/>
      <c r="AC15" s="15"/>
      <c r="AD15" s="15" t="str">
        <f t="shared" si="2"/>
        <v>BP25-NC5G</v>
      </c>
      <c r="AE15" s="15" t="str">
        <f t="shared" si="3"/>
        <v>59079-59102</v>
      </c>
      <c r="AF15" s="3">
        <v>255.61</v>
      </c>
      <c r="AG15" s="3">
        <v>171.3</v>
      </c>
      <c r="AH15" s="3"/>
      <c r="AI15" s="21">
        <f t="shared" si="4"/>
        <v>-64.27</v>
      </c>
      <c r="AJ15" s="21">
        <f t="shared" si="5"/>
        <v>20.04000000000002</v>
      </c>
      <c r="AK15" s="21">
        <f t="shared" si="6"/>
        <v>-59.67</v>
      </c>
      <c r="AL15" s="21">
        <f t="shared" si="7"/>
        <v>24.639999999999986</v>
      </c>
      <c r="AM15" s="21">
        <f t="shared" si="8"/>
        <v>-63.37</v>
      </c>
      <c r="AN15" s="21">
        <f t="shared" si="9"/>
        <v>20.939999999999998</v>
      </c>
      <c r="AO15" s="21"/>
      <c r="AP15" s="21"/>
      <c r="AQ15" s="21"/>
      <c r="AR15" s="21"/>
      <c r="AS15" s="21"/>
      <c r="AT15" s="21"/>
      <c r="AU15" s="21"/>
      <c r="AV15" s="21"/>
      <c r="AW15" s="21"/>
      <c r="AX15" s="21"/>
      <c r="AY15" s="21"/>
      <c r="AZ15" s="21"/>
      <c r="BA15" s="21"/>
      <c r="BB15" s="21"/>
      <c r="BC15" s="15"/>
      <c r="BD15" s="15" t="str">
        <f>TEXT(E15,"0000")&amp;"-"&amp;TEXT(E$46,"0000")&amp;" via "&amp;TEXT(D$56,"0000")</f>
        <v>NC5G-BP21 via BP25</v>
      </c>
      <c r="BE15" s="16">
        <f t="shared" si="11"/>
        <v>2020.664383561644</v>
      </c>
      <c r="BF15" s="8">
        <v>268.7</v>
      </c>
      <c r="BG15" s="8">
        <v>140.8</v>
      </c>
      <c r="BH15" s="8" t="s">
        <v>17</v>
      </c>
      <c r="BI15" s="21">
        <f>AJ$56-AJ15</f>
        <v>2.034999999999979</v>
      </c>
      <c r="BJ15" s="21">
        <f t="shared" si="12"/>
        <v>-125.86500000000001</v>
      </c>
      <c r="BK15" s="21">
        <f>AL$56-AL15</f>
        <v>2.955000000000016</v>
      </c>
      <c r="BL15" s="21">
        <f t="shared" si="13"/>
        <v>-124.94499999999994</v>
      </c>
      <c r="BM15" s="21">
        <f>AN$56-AN15</f>
        <v>-0.29499999999999815</v>
      </c>
      <c r="BN15" s="21">
        <f t="shared" si="14"/>
        <v>-128.195</v>
      </c>
      <c r="BO15" s="21"/>
      <c r="BP15" s="21"/>
      <c r="BQ15" s="21"/>
      <c r="BR15" s="21"/>
      <c r="BS15" s="21"/>
      <c r="BT15" s="21"/>
      <c r="BU15" s="21"/>
      <c r="BV15" s="21"/>
      <c r="BW15" s="21"/>
      <c r="BX15" s="21"/>
      <c r="BY15" s="21"/>
      <c r="BZ15" s="21"/>
      <c r="CA15" s="21"/>
      <c r="CB15" s="21"/>
      <c r="CD15" t="str">
        <f>TEXT(E15,"0000")&amp;" wrt "&amp;TEXT(E$46,"0000")&amp;" via "&amp;TEXT(D$56,"0000")</f>
        <v>NC5G wrt BP21 via BP25</v>
      </c>
      <c r="CE15" s="1">
        <f t="shared" si="15"/>
        <v>2020.664383561644</v>
      </c>
      <c r="CF15" s="20">
        <f t="shared" si="16"/>
        <v>1.0349999999999966</v>
      </c>
      <c r="CG15" s="20">
        <f t="shared" si="17"/>
        <v>0.8550000000000608</v>
      </c>
      <c r="CH15" s="20">
        <f t="shared" si="18"/>
        <v>0.9050000000000011</v>
      </c>
      <c r="CI15" s="20"/>
      <c r="CJ15" s="20"/>
      <c r="CK15" s="20"/>
      <c r="CL15" s="20"/>
      <c r="CM15" s="20"/>
      <c r="CN15" s="20"/>
      <c r="CO15" s="20"/>
      <c r="CP15" s="23" t="s">
        <v>55</v>
      </c>
      <c r="CQ15" s="20">
        <v>98.5</v>
      </c>
      <c r="CR15" s="20">
        <f t="shared" si="19"/>
        <v>0.2130999999998835</v>
      </c>
      <c r="CS15" s="20">
        <f t="shared" si="20"/>
        <v>-0.12999999999999545</v>
      </c>
      <c r="CT15" s="20">
        <v>-7.8</v>
      </c>
      <c r="CU15" s="20"/>
      <c r="CV15" s="20">
        <f t="shared" si="21"/>
        <v>-0.12999999999999545</v>
      </c>
    </row>
    <row r="16" spans="1:100" ht="15">
      <c r="A16" s="15"/>
      <c r="B16" s="10">
        <v>59079</v>
      </c>
      <c r="C16" s="10">
        <v>59102</v>
      </c>
      <c r="D16" s="10" t="s">
        <v>65</v>
      </c>
      <c r="E16" s="10" t="s">
        <v>53</v>
      </c>
      <c r="F16" s="10" t="s">
        <v>51</v>
      </c>
      <c r="G16" s="15" t="str">
        <f t="shared" si="0"/>
        <v>59079-59102</v>
      </c>
      <c r="H16" s="15" t="str">
        <f t="shared" si="1"/>
        <v>BP1J-NC4S</v>
      </c>
      <c r="I16" s="18">
        <v>-78.13</v>
      </c>
      <c r="J16" s="16">
        <v>0.1</v>
      </c>
      <c r="K16" s="18">
        <v>-77.76</v>
      </c>
      <c r="L16" s="16">
        <v>0.1</v>
      </c>
      <c r="M16" s="18">
        <v>-78.08</v>
      </c>
      <c r="N16" s="16">
        <v>0.1</v>
      </c>
      <c r="O16" s="18">
        <v>-77.73</v>
      </c>
      <c r="P16" s="16">
        <v>0.1</v>
      </c>
      <c r="Q16" s="18">
        <v>-78.12</v>
      </c>
      <c r="R16" s="16">
        <v>0.1</v>
      </c>
      <c r="S16" s="18">
        <v>-77.41</v>
      </c>
      <c r="T16" s="16">
        <v>0.1</v>
      </c>
      <c r="U16" s="18">
        <v>-77.26</v>
      </c>
      <c r="V16" s="16">
        <v>0.1</v>
      </c>
      <c r="W16" s="18">
        <v>-78.27</v>
      </c>
      <c r="X16" s="16">
        <v>0.1</v>
      </c>
      <c r="Y16" s="18"/>
      <c r="Z16" s="16"/>
      <c r="AA16" s="18"/>
      <c r="AB16" s="16"/>
      <c r="AC16" s="15"/>
      <c r="AD16" s="15" t="str">
        <f t="shared" si="2"/>
        <v>BP1J-NC4S</v>
      </c>
      <c r="AE16" s="15" t="str">
        <f t="shared" si="3"/>
        <v>59079-59102</v>
      </c>
      <c r="AF16" s="3">
        <v>403.72</v>
      </c>
      <c r="AG16" s="3">
        <v>315.7</v>
      </c>
      <c r="AH16" s="3"/>
      <c r="AI16" s="21">
        <f t="shared" si="4"/>
        <v>-78.13</v>
      </c>
      <c r="AJ16" s="21">
        <f t="shared" si="5"/>
        <v>9.890000000000043</v>
      </c>
      <c r="AK16" s="21">
        <f t="shared" si="6"/>
        <v>-77.76</v>
      </c>
      <c r="AL16" s="21">
        <f t="shared" si="7"/>
        <v>10.260000000000048</v>
      </c>
      <c r="AM16" s="21">
        <f t="shared" si="8"/>
        <v>-78.08</v>
      </c>
      <c r="AN16" s="21">
        <f t="shared" si="9"/>
        <v>9.940000000000055</v>
      </c>
      <c r="AO16" s="21">
        <f>O16</f>
        <v>-77.73</v>
      </c>
      <c r="AP16" s="21">
        <f t="shared" si="10"/>
        <v>10.29000000000002</v>
      </c>
      <c r="AQ16" s="21">
        <f t="shared" si="22"/>
        <v>-78.12</v>
      </c>
      <c r="AR16" s="21">
        <f>AQ16+$AF16-$AG16</f>
        <v>9.900000000000034</v>
      </c>
      <c r="AS16" s="21">
        <f t="shared" si="23"/>
        <v>-77.41</v>
      </c>
      <c r="AT16" s="21">
        <f>AS16+$AF16-$AG16</f>
        <v>10.61000000000007</v>
      </c>
      <c r="AU16" s="21">
        <f>U16</f>
        <v>-77.26</v>
      </c>
      <c r="AV16" s="21">
        <f>AU16+$AF16-$AG16</f>
        <v>10.760000000000048</v>
      </c>
      <c r="AW16" s="21">
        <f>W16</f>
        <v>-78.27</v>
      </c>
      <c r="AX16" s="21">
        <f>AW16+$AF16-$AG16</f>
        <v>9.750000000000057</v>
      </c>
      <c r="AY16" s="21"/>
      <c r="AZ16" s="21"/>
      <c r="BA16" s="21"/>
      <c r="BB16" s="21"/>
      <c r="BC16" s="15"/>
      <c r="BD16" s="15" t="str">
        <f>TEXT(E16,"0000")&amp;"-"&amp;TEXT(E$46,"0000")&amp;" via "&amp;TEXT(D$46,"0000")</f>
        <v>NC4S-BP21 via BP1J</v>
      </c>
      <c r="BE16" s="16">
        <f t="shared" si="11"/>
        <v>2020.664383561644</v>
      </c>
      <c r="BF16" s="8">
        <v>0</v>
      </c>
      <c r="BG16" s="8">
        <v>140.8</v>
      </c>
      <c r="BH16" s="8"/>
      <c r="BI16" s="21">
        <f>AJ$46-AJ16</f>
        <v>108.15999999999997</v>
      </c>
      <c r="BJ16" s="21">
        <f t="shared" si="12"/>
        <v>248.95999999999998</v>
      </c>
      <c r="BK16" s="21">
        <f>AL$46-AL16</f>
        <v>108.76999999999995</v>
      </c>
      <c r="BL16" s="21">
        <f t="shared" si="13"/>
        <v>249.56999999999996</v>
      </c>
      <c r="BM16" s="21">
        <f>AN$46-AN16</f>
        <v>107.28999999999995</v>
      </c>
      <c r="BN16" s="21">
        <f t="shared" si="14"/>
        <v>248.08999999999997</v>
      </c>
      <c r="BO16" s="21">
        <f>AP$46-AP16</f>
        <v>107.88999999999999</v>
      </c>
      <c r="BP16" s="21">
        <f>BO16-BF16+BG16</f>
        <v>248.69</v>
      </c>
      <c r="BQ16" s="21">
        <f>AR$46-AR16</f>
        <v>106.68999999999997</v>
      </c>
      <c r="BR16" s="21">
        <f>BQ16-BF16+BG16</f>
        <v>247.48999999999998</v>
      </c>
      <c r="BS16" s="21">
        <f>AT$46-AT16</f>
        <v>115.51999999999994</v>
      </c>
      <c r="BT16" s="21">
        <f>BS16-BF16+BG16</f>
        <v>256.31999999999994</v>
      </c>
      <c r="BU16" s="21">
        <f>AV$46-AV16</f>
        <v>119.51499999999996</v>
      </c>
      <c r="BV16" s="21">
        <f>BU16-$BF16+$BG16</f>
        <v>260.31499999999994</v>
      </c>
      <c r="BW16" s="21">
        <f>AX$46-AX16</f>
        <v>118.80999999999995</v>
      </c>
      <c r="BX16" s="21">
        <f>BW16-$BF16+$BG16</f>
        <v>259.60999999999996</v>
      </c>
      <c r="BY16" s="21"/>
      <c r="BZ16" s="21"/>
      <c r="CA16" s="21"/>
      <c r="CB16" s="21"/>
      <c r="CD16" t="str">
        <f>TEXT(E16,"0000")&amp;" wrt "&amp;TEXT(E$46,"0000")&amp;" via "&amp;TEXT(D$46,"0000")</f>
        <v>NC4S wrt BP21 via BP1J</v>
      </c>
      <c r="CE16" s="1">
        <f t="shared" si="15"/>
        <v>2020.664383561644</v>
      </c>
      <c r="CF16" s="20">
        <f t="shared" si="16"/>
        <v>277.35999999999996</v>
      </c>
      <c r="CG16" s="20">
        <f t="shared" si="17"/>
        <v>276.86999999999995</v>
      </c>
      <c r="CH16" s="20">
        <f t="shared" si="18"/>
        <v>278.69</v>
      </c>
      <c r="CI16" s="20"/>
      <c r="CJ16" s="20">
        <f>BR16+CJ$8+CQ16</f>
        <v>278.19</v>
      </c>
      <c r="CK16" s="20">
        <f>BT16+CK$8+CQ16</f>
        <v>287.2199999999999</v>
      </c>
      <c r="CL16" s="20">
        <f>BV16+CL$8+$CQ16</f>
        <v>288.01499999999993</v>
      </c>
      <c r="CM16" s="20">
        <f>BX16+CM$8+$CQ16</f>
        <v>288.21</v>
      </c>
      <c r="CN16" s="20"/>
      <c r="CO16" s="20"/>
      <c r="CP16" s="23" t="s">
        <v>56</v>
      </c>
      <c r="CQ16" s="20">
        <v>0</v>
      </c>
      <c r="CR16" s="20">
        <f t="shared" si="19"/>
        <v>-37.58294999999998</v>
      </c>
      <c r="CS16" s="20">
        <f t="shared" si="20"/>
        <v>1.330000000000041</v>
      </c>
      <c r="CT16" s="20">
        <v>1.12</v>
      </c>
      <c r="CU16" s="20"/>
      <c r="CV16" s="20">
        <f t="shared" si="21"/>
        <v>1.330000000000041</v>
      </c>
    </row>
    <row r="17" spans="1:100" ht="15">
      <c r="A17" s="15"/>
      <c r="B17" s="10">
        <v>59079</v>
      </c>
      <c r="C17" s="10">
        <v>59102</v>
      </c>
      <c r="D17" s="10" t="s">
        <v>111</v>
      </c>
      <c r="E17" s="10" t="s">
        <v>53</v>
      </c>
      <c r="F17" s="10" t="s">
        <v>51</v>
      </c>
      <c r="G17" s="15" t="str">
        <f t="shared" si="0"/>
        <v>59079-59102</v>
      </c>
      <c r="H17" s="15" t="str">
        <f t="shared" si="1"/>
        <v>BP25-NC4S</v>
      </c>
      <c r="I17" s="18">
        <v>-25.99</v>
      </c>
      <c r="J17" s="16">
        <v>0.1</v>
      </c>
      <c r="K17" s="18">
        <v>-21.02</v>
      </c>
      <c r="L17" s="16">
        <v>0.1</v>
      </c>
      <c r="M17" s="18">
        <v>-26.4</v>
      </c>
      <c r="N17" s="16">
        <v>0.1</v>
      </c>
      <c r="O17" s="18">
        <v>-21.37</v>
      </c>
      <c r="P17" s="16">
        <v>0.1</v>
      </c>
      <c r="Q17" s="18">
        <v>-26.34</v>
      </c>
      <c r="R17" s="16">
        <v>0.1</v>
      </c>
      <c r="S17" s="18">
        <v>-29.25</v>
      </c>
      <c r="T17" s="16">
        <v>0.1</v>
      </c>
      <c r="U17" s="18">
        <v>-34.78</v>
      </c>
      <c r="V17" s="16">
        <v>0.5</v>
      </c>
      <c r="W17" s="18">
        <v>-29.33</v>
      </c>
      <c r="X17" s="16">
        <v>0.5</v>
      </c>
      <c r="Y17" s="18"/>
      <c r="Z17" s="16"/>
      <c r="AA17" s="18"/>
      <c r="AB17" s="16"/>
      <c r="AC17" s="15"/>
      <c r="AD17" s="15" t="str">
        <f t="shared" si="2"/>
        <v>BP25-NC4S</v>
      </c>
      <c r="AE17" s="15" t="str">
        <f t="shared" si="3"/>
        <v>59079-59102</v>
      </c>
      <c r="AF17" s="3">
        <v>255.61</v>
      </c>
      <c r="AG17" s="3">
        <v>315.7</v>
      </c>
      <c r="AH17" s="3"/>
      <c r="AI17" s="21">
        <f t="shared" si="4"/>
        <v>-25.99</v>
      </c>
      <c r="AJ17" s="21">
        <f t="shared" si="5"/>
        <v>-86.07999999999998</v>
      </c>
      <c r="AK17" s="21">
        <f t="shared" si="6"/>
        <v>-21.02</v>
      </c>
      <c r="AL17" s="21">
        <f t="shared" si="7"/>
        <v>-81.10999999999999</v>
      </c>
      <c r="AM17" s="21">
        <f t="shared" si="8"/>
        <v>-26.4</v>
      </c>
      <c r="AN17" s="21">
        <f t="shared" si="9"/>
        <v>-86.48999999999998</v>
      </c>
      <c r="AO17" s="21">
        <f>O17</f>
        <v>-21.37</v>
      </c>
      <c r="AP17" s="21">
        <f t="shared" si="10"/>
        <v>-81.45999999999998</v>
      </c>
      <c r="AQ17" s="21">
        <f t="shared" si="22"/>
        <v>-26.34</v>
      </c>
      <c r="AR17" s="21">
        <f>AQ17+$AF17-$AG17</f>
        <v>-86.42999999999998</v>
      </c>
      <c r="AS17" s="21">
        <f t="shared" si="23"/>
        <v>-29.25</v>
      </c>
      <c r="AT17" s="21">
        <f>AS17+$AF17-$AG17</f>
        <v>-89.33999999999997</v>
      </c>
      <c r="AU17" s="21">
        <f>U17</f>
        <v>-34.78</v>
      </c>
      <c r="AV17" s="21">
        <f>AU17+$AF17-$AG17</f>
        <v>-94.86999999999998</v>
      </c>
      <c r="AW17" s="21">
        <f>W17</f>
        <v>-29.33</v>
      </c>
      <c r="AX17" s="21">
        <f>AW17+$AF17-$AG17</f>
        <v>-89.41999999999996</v>
      </c>
      <c r="AY17" s="21"/>
      <c r="AZ17" s="21"/>
      <c r="BA17" s="21"/>
      <c r="BB17" s="21"/>
      <c r="BC17" s="15"/>
      <c r="BD17" s="15" t="str">
        <f>TEXT(E17,"0000")&amp;"-"&amp;TEXT(E$46,"0000")&amp;" via "&amp;TEXT(D$56,"0000")</f>
        <v>NC4S-BP21 via BP25</v>
      </c>
      <c r="BE17" s="16">
        <f t="shared" si="11"/>
        <v>2020.664383561644</v>
      </c>
      <c r="BF17" s="8">
        <v>0</v>
      </c>
      <c r="BG17" s="8">
        <v>140.8</v>
      </c>
      <c r="BH17" s="8"/>
      <c r="BI17" s="21">
        <f>AJ$56-AJ17</f>
        <v>108.15499999999999</v>
      </c>
      <c r="BJ17" s="21">
        <f t="shared" si="12"/>
        <v>248.95499999999998</v>
      </c>
      <c r="BK17" s="21">
        <f>AL$56-AL17</f>
        <v>108.70499999999998</v>
      </c>
      <c r="BL17" s="21">
        <f t="shared" si="13"/>
        <v>249.505</v>
      </c>
      <c r="BM17" s="21">
        <f>AN$56-AN17</f>
        <v>107.13499999999998</v>
      </c>
      <c r="BN17" s="21">
        <f t="shared" si="14"/>
        <v>247.935</v>
      </c>
      <c r="BO17" s="21">
        <f>AP$56-AP17</f>
        <v>107.55999999999997</v>
      </c>
      <c r="BP17" s="21">
        <f>BO17-BF17+BG17</f>
        <v>248.35999999999999</v>
      </c>
      <c r="BQ17" s="21">
        <f>AR$56-AR17</f>
        <v>106.72499999999998</v>
      </c>
      <c r="BR17" s="21">
        <f>BQ17-BF17+BG17</f>
        <v>247.52499999999998</v>
      </c>
      <c r="BS17" s="21">
        <f>AT$56-AT17</f>
        <v>115.84999999999998</v>
      </c>
      <c r="BT17" s="21">
        <f>BS17-BF17+BG17</f>
        <v>256.65</v>
      </c>
      <c r="BU17" s="21">
        <f>AV$56-AV17</f>
        <v>119.08499999999998</v>
      </c>
      <c r="BV17" s="21">
        <f>BU17-$BF17+$BG17</f>
        <v>259.885</v>
      </c>
      <c r="BW17" s="21">
        <f>AX$56-AX17</f>
        <v>118.89999999999996</v>
      </c>
      <c r="BX17" s="21">
        <f>BW17-$BF17+$BG17</f>
        <v>259.7</v>
      </c>
      <c r="BY17" s="21"/>
      <c r="BZ17" s="21"/>
      <c r="CA17" s="21"/>
      <c r="CB17" s="21"/>
      <c r="CD17" t="str">
        <f>TEXT(E17,"0000")&amp;" wrt "&amp;TEXT(E$46,"0000")&amp;" via "&amp;TEXT(D$56,"0000")</f>
        <v>NC4S wrt BP21 via BP25</v>
      </c>
      <c r="CE17" s="1">
        <f t="shared" si="15"/>
        <v>2020.664383561644</v>
      </c>
      <c r="CF17" s="20">
        <f t="shared" si="16"/>
        <v>277.35499999999996</v>
      </c>
      <c r="CG17" s="20">
        <f t="shared" si="17"/>
        <v>276.805</v>
      </c>
      <c r="CH17" s="20">
        <f t="shared" si="18"/>
        <v>278.535</v>
      </c>
      <c r="CI17" s="20"/>
      <c r="CJ17" s="20">
        <f>BR17+CJ$8+CQ17</f>
        <v>278.22499999999997</v>
      </c>
      <c r="CK17" s="20">
        <f>BT17+CK$8+CQ17</f>
        <v>287.54999999999995</v>
      </c>
      <c r="CL17" s="20">
        <f>BV17+CL$8+$CQ17</f>
        <v>287.585</v>
      </c>
      <c r="CM17" s="20">
        <f>BX17+CM$8+$CQ17</f>
        <v>288.3</v>
      </c>
      <c r="CN17" s="20"/>
      <c r="CO17" s="20"/>
      <c r="CP17" s="23" t="s">
        <v>56</v>
      </c>
      <c r="CQ17" s="20">
        <v>0</v>
      </c>
      <c r="CR17" s="20">
        <f t="shared" si="19"/>
        <v>-37.49525000000011</v>
      </c>
      <c r="CS17" s="20">
        <f t="shared" si="20"/>
        <v>1.1800000000000637</v>
      </c>
      <c r="CT17" s="20">
        <v>1.05</v>
      </c>
      <c r="CU17" s="20"/>
      <c r="CV17" s="20">
        <f t="shared" si="21"/>
        <v>1.1800000000000637</v>
      </c>
    </row>
    <row r="18" spans="1:100" ht="15">
      <c r="A18" s="15" t="s">
        <v>97</v>
      </c>
      <c r="B18" s="10"/>
      <c r="C18" s="10"/>
      <c r="D18" s="10"/>
      <c r="E18" s="10"/>
      <c r="F18" s="10"/>
      <c r="G18" s="15"/>
      <c r="H18" s="15"/>
      <c r="I18" s="18"/>
      <c r="J18" s="16"/>
      <c r="K18" s="18"/>
      <c r="L18" s="16"/>
      <c r="M18" s="18"/>
      <c r="N18" s="16"/>
      <c r="O18" s="18"/>
      <c r="P18" s="16"/>
      <c r="Q18" s="18"/>
      <c r="R18" s="16"/>
      <c r="S18" s="18"/>
      <c r="T18" s="16"/>
      <c r="U18" s="18"/>
      <c r="V18" s="16"/>
      <c r="W18" s="18"/>
      <c r="X18" s="16"/>
      <c r="Y18" s="18"/>
      <c r="Z18" s="16"/>
      <c r="AA18" s="18"/>
      <c r="AB18" s="16"/>
      <c r="AC18" s="15"/>
      <c r="AD18" s="15"/>
      <c r="AE18" s="15"/>
      <c r="AF18" s="3"/>
      <c r="AG18" s="3"/>
      <c r="AH18" s="3"/>
      <c r="AI18" s="21"/>
      <c r="AJ18" s="21"/>
      <c r="AK18" s="21"/>
      <c r="AL18" s="21"/>
      <c r="AM18" s="21"/>
      <c r="AN18" s="21"/>
      <c r="AO18" s="21"/>
      <c r="AP18" s="21"/>
      <c r="AQ18" s="21"/>
      <c r="AR18" s="21"/>
      <c r="AS18" s="21"/>
      <c r="AT18" s="21"/>
      <c r="AU18" s="21"/>
      <c r="AV18" s="21"/>
      <c r="AW18" s="21"/>
      <c r="AX18" s="21"/>
      <c r="AY18" s="21"/>
      <c r="AZ18" s="21"/>
      <c r="BA18" s="21"/>
      <c r="BB18" s="21"/>
      <c r="BC18" s="15"/>
      <c r="BD18" s="15"/>
      <c r="BE18" s="16"/>
      <c r="BF18" s="8"/>
      <c r="BG18" s="8"/>
      <c r="BH18" s="8"/>
      <c r="BI18" s="21"/>
      <c r="BJ18" s="21"/>
      <c r="BK18" s="21"/>
      <c r="BL18" s="21"/>
      <c r="BM18" s="21"/>
      <c r="BN18" s="21"/>
      <c r="BO18" s="21"/>
      <c r="BP18" s="21"/>
      <c r="BQ18" s="21"/>
      <c r="BR18" s="21"/>
      <c r="BS18" s="21"/>
      <c r="BT18" s="21"/>
      <c r="BU18" s="21"/>
      <c r="BV18" s="21"/>
      <c r="BW18" s="21"/>
      <c r="BX18" s="21"/>
      <c r="BY18" s="21"/>
      <c r="BZ18" s="21"/>
      <c r="CA18" s="21"/>
      <c r="CB18" s="21"/>
      <c r="CE18" s="1"/>
      <c r="CF18" s="20"/>
      <c r="CG18" s="20"/>
      <c r="CH18" s="20"/>
      <c r="CI18" s="20"/>
      <c r="CJ18" s="20"/>
      <c r="CK18" s="20"/>
      <c r="CL18" s="20"/>
      <c r="CM18" s="20"/>
      <c r="CN18" s="20"/>
      <c r="CO18" s="20"/>
      <c r="CP18" s="23"/>
      <c r="CQ18" s="20"/>
      <c r="CR18" s="20"/>
      <c r="CS18" s="20"/>
      <c r="CT18" s="20"/>
      <c r="CU18" s="20"/>
      <c r="CV18" s="20"/>
    </row>
    <row r="19" spans="1:100" ht="15">
      <c r="A19" s="15"/>
      <c r="B19" s="10"/>
      <c r="C19" s="10"/>
      <c r="D19" s="10"/>
      <c r="E19" s="10"/>
      <c r="F19" s="10"/>
      <c r="G19" s="15"/>
      <c r="H19" s="15"/>
      <c r="I19" s="18"/>
      <c r="J19" s="16"/>
      <c r="K19" s="18"/>
      <c r="L19" s="16"/>
      <c r="M19" s="18"/>
      <c r="N19" s="16"/>
      <c r="O19" s="18"/>
      <c r="P19" s="16"/>
      <c r="Q19" s="18"/>
      <c r="R19" s="16"/>
      <c r="S19" s="18"/>
      <c r="T19" s="16"/>
      <c r="U19" s="18"/>
      <c r="V19" s="16"/>
      <c r="W19" s="18"/>
      <c r="X19" s="16"/>
      <c r="Y19" s="18"/>
      <c r="Z19" s="16"/>
      <c r="AA19" s="18"/>
      <c r="AB19" s="16"/>
      <c r="AC19" s="15"/>
      <c r="AD19" s="15"/>
      <c r="AE19" s="15"/>
      <c r="AF19" s="3"/>
      <c r="AG19" s="3"/>
      <c r="AH19" s="3"/>
      <c r="AI19" s="21"/>
      <c r="AJ19" s="21"/>
      <c r="AK19" s="21"/>
      <c r="AL19" s="21"/>
      <c r="AM19" s="21"/>
      <c r="AN19" s="21"/>
      <c r="AO19" s="21"/>
      <c r="AP19" s="21"/>
      <c r="AQ19" s="21"/>
      <c r="AR19" s="21"/>
      <c r="AS19" s="21"/>
      <c r="AT19" s="21"/>
      <c r="AU19" s="21"/>
      <c r="AV19" s="21"/>
      <c r="AW19" s="21"/>
      <c r="AX19" s="21"/>
      <c r="AY19" s="21"/>
      <c r="AZ19" s="21"/>
      <c r="BA19" s="21"/>
      <c r="BB19" s="21"/>
      <c r="BC19" s="15"/>
      <c r="BD19" s="15"/>
      <c r="BE19" s="16"/>
      <c r="BF19" s="8"/>
      <c r="BG19" s="8"/>
      <c r="BH19" s="8"/>
      <c r="BI19" s="21"/>
      <c r="BJ19" s="21"/>
      <c r="BK19" s="21"/>
      <c r="BL19" s="21"/>
      <c r="BM19" s="21"/>
      <c r="BN19" s="21"/>
      <c r="BO19" s="21"/>
      <c r="BP19" s="21"/>
      <c r="BQ19" s="21"/>
      <c r="BR19" s="21"/>
      <c r="BS19" s="21"/>
      <c r="BT19" s="21"/>
      <c r="BU19" s="21"/>
      <c r="BV19" s="21"/>
      <c r="BW19" s="21"/>
      <c r="BX19" s="21"/>
      <c r="BY19" s="21"/>
      <c r="BZ19" s="21"/>
      <c r="CA19" s="21"/>
      <c r="CB19" s="21"/>
      <c r="CE19" s="1"/>
      <c r="CF19" s="20"/>
      <c r="CG19" s="20"/>
      <c r="CH19" s="20"/>
      <c r="CI19" s="20"/>
      <c r="CJ19" s="20"/>
      <c r="CK19" s="20"/>
      <c r="CL19" s="20"/>
      <c r="CM19" s="20"/>
      <c r="CN19" s="20"/>
      <c r="CO19" s="20"/>
      <c r="CP19" s="23"/>
      <c r="CQ19" s="20"/>
      <c r="CR19" s="20"/>
      <c r="CS19" s="20"/>
      <c r="CT19" s="20"/>
      <c r="CU19" s="20"/>
      <c r="CV19" s="20"/>
    </row>
    <row r="20" spans="1:100" ht="15">
      <c r="A20" s="15"/>
      <c r="B20" s="10">
        <v>59153</v>
      </c>
      <c r="C20" s="10">
        <v>59165</v>
      </c>
      <c r="D20" s="10" t="s">
        <v>65</v>
      </c>
      <c r="E20" s="10" t="s">
        <v>130</v>
      </c>
      <c r="F20" s="10" t="s">
        <v>13</v>
      </c>
      <c r="G20" s="15" t="str">
        <f aca="true" t="shared" si="24" ref="G20:G27">TEXT(B20,"00000")&amp;"-"&amp;TEXT(C20,"00000")</f>
        <v>59153-59165</v>
      </c>
      <c r="H20" s="15" t="str">
        <f aca="true" t="shared" si="25" ref="H20:H27">TEXT(D20,"0000")&amp;"-"&amp;TEXT(E20,"0000")</f>
        <v>BP1J-TLT0</v>
      </c>
      <c r="I20" s="18">
        <v>72.17</v>
      </c>
      <c r="J20" s="16">
        <v>0.1</v>
      </c>
      <c r="K20" s="18">
        <v>69.78</v>
      </c>
      <c r="L20" s="16">
        <v>0.1</v>
      </c>
      <c r="M20" s="18">
        <v>72.22</v>
      </c>
      <c r="N20" s="16">
        <v>0.1</v>
      </c>
      <c r="O20" s="18">
        <v>69.99</v>
      </c>
      <c r="P20" s="16">
        <v>0.1</v>
      </c>
      <c r="Q20" s="18">
        <v>71.9</v>
      </c>
      <c r="R20" s="16">
        <v>0.1</v>
      </c>
      <c r="S20" s="18">
        <v>96.31</v>
      </c>
      <c r="T20" s="16">
        <v>0.5</v>
      </c>
      <c r="U20" s="18"/>
      <c r="V20" s="16"/>
      <c r="W20" s="18"/>
      <c r="X20" s="16"/>
      <c r="Y20" s="18"/>
      <c r="Z20" s="16"/>
      <c r="AA20" s="18"/>
      <c r="AB20" s="16"/>
      <c r="AC20" s="15"/>
      <c r="AD20" s="15" t="str">
        <f aca="true" t="shared" si="26" ref="AD20:AD27">H20</f>
        <v>BP1J-TLT0</v>
      </c>
      <c r="AE20" s="15" t="str">
        <f aca="true" t="shared" si="27" ref="AE20:AE27">TEXT(B20,"00000")&amp;"-"&amp;TEXT(C20,"00000")</f>
        <v>59153-59165</v>
      </c>
      <c r="AF20" s="3">
        <v>192.7</v>
      </c>
      <c r="AG20" s="3">
        <v>157.92</v>
      </c>
      <c r="AH20" s="3"/>
      <c r="AI20" s="21">
        <f aca="true" t="shared" si="28" ref="AI20:AI27">I20</f>
        <v>72.17</v>
      </c>
      <c r="AJ20" s="21">
        <f>AI20+$AF20-$AG20</f>
        <v>106.95000000000002</v>
      </c>
      <c r="AK20" s="21">
        <f aca="true" t="shared" si="29" ref="AK20:AK27">K20</f>
        <v>69.78</v>
      </c>
      <c r="AL20" s="21">
        <f>AK20+$AF20-$AG20</f>
        <v>104.56000000000003</v>
      </c>
      <c r="AM20" s="21">
        <f aca="true" t="shared" si="30" ref="AM20:AM27">M20</f>
        <v>72.22</v>
      </c>
      <c r="AN20" s="21">
        <f>AM20+$AF20-$AG20</f>
        <v>106.99999999999997</v>
      </c>
      <c r="AO20" s="21">
        <f>O20</f>
        <v>69.99</v>
      </c>
      <c r="AP20" s="21">
        <f>AO20+$AF20-$AG20</f>
        <v>104.77000000000001</v>
      </c>
      <c r="AQ20" s="21">
        <f t="shared" si="22"/>
        <v>71.9</v>
      </c>
      <c r="AR20" s="21">
        <f>AQ20+$AF20-$AG20</f>
        <v>106.68000000000004</v>
      </c>
      <c r="AS20" s="21">
        <f t="shared" si="23"/>
        <v>96.31</v>
      </c>
      <c r="AT20" s="21">
        <f>AS20+$AF20-$AG20</f>
        <v>131.09</v>
      </c>
      <c r="AU20" s="21"/>
      <c r="AV20" s="21"/>
      <c r="AW20" s="21"/>
      <c r="AX20" s="21"/>
      <c r="AY20" s="21"/>
      <c r="AZ20" s="21"/>
      <c r="BA20" s="21"/>
      <c r="BB20" s="21"/>
      <c r="BC20" s="15"/>
      <c r="BD20" s="15" t="str">
        <f>TEXT(E20,"0000")&amp;"-"&amp;TEXT(E$46,"0000")&amp;" via "&amp;TEXT(D$46,"0000")</f>
        <v>TLT0-BP21 via BP1J</v>
      </c>
      <c r="BE20" s="16">
        <f aca="true" t="shared" si="31" ref="BE20:BE27">2014+(B20+C20-2*56658)/730</f>
        <v>2020.8520547945207</v>
      </c>
      <c r="BF20" s="8">
        <v>119.8</v>
      </c>
      <c r="BG20" s="8">
        <v>140.8</v>
      </c>
      <c r="BH20" s="8"/>
      <c r="BI20" s="21">
        <f>AJ$46-AJ20</f>
        <v>11.099999999999994</v>
      </c>
      <c r="BJ20" s="21">
        <f aca="true" t="shared" si="32" ref="BJ20:BJ27">BI20-BF20+BG20</f>
        <v>32.10000000000001</v>
      </c>
      <c r="BK20" s="21">
        <f>AL$46-AL20</f>
        <v>14.46999999999997</v>
      </c>
      <c r="BL20" s="21">
        <f aca="true" t="shared" si="33" ref="BL20:BL27">BK20-BF20+BG20</f>
        <v>35.469999999999985</v>
      </c>
      <c r="BM20" s="21">
        <f>AN$46-AN20</f>
        <v>10.230000000000032</v>
      </c>
      <c r="BN20" s="21">
        <f aca="true" t="shared" si="34" ref="BN20:BN27">BM20-BF20+BG20</f>
        <v>31.230000000000047</v>
      </c>
      <c r="BO20" s="21">
        <f>AP$46-AP20</f>
        <v>13.409999999999997</v>
      </c>
      <c r="BP20" s="21">
        <f>BO20-BF20+BG20</f>
        <v>34.41000000000001</v>
      </c>
      <c r="BQ20" s="21">
        <f>AR$46-AR20</f>
        <v>9.909999999999968</v>
      </c>
      <c r="BR20" s="21">
        <f>BQ20-BF20+BG20</f>
        <v>30.909999999999982</v>
      </c>
      <c r="BS20" s="21">
        <f>AT$46-AT20</f>
        <v>-4.959999999999994</v>
      </c>
      <c r="BT20" s="21">
        <f>BS20-BF20+BG20</f>
        <v>16.04000000000002</v>
      </c>
      <c r="BU20" s="21"/>
      <c r="BV20" s="21"/>
      <c r="BW20" s="21"/>
      <c r="BX20" s="21"/>
      <c r="BY20" s="21"/>
      <c r="BZ20" s="21"/>
      <c r="CA20" s="21"/>
      <c r="CB20" s="21"/>
      <c r="CD20" t="str">
        <f>TEXT(E20,"0000")&amp;" wrt "&amp;TEXT(E$46,"0000")&amp;" via "&amp;TEXT(D$46,"0000")</f>
        <v>TLT0 wrt BP21 via BP1J</v>
      </c>
      <c r="CE20" s="1">
        <f aca="true" t="shared" si="35" ref="CE20:CE27">BE20</f>
        <v>2020.8520547945207</v>
      </c>
      <c r="CF20" s="20">
        <f aca="true" t="shared" si="36" ref="CF20:CF27">BJ20+CF$8+$CQ20</f>
        <v>60.50000000000001</v>
      </c>
      <c r="CG20" s="20">
        <f aca="true" t="shared" si="37" ref="CG20:CG27">BL20+CG$8+CQ20</f>
        <v>62.76999999999998</v>
      </c>
      <c r="CH20" s="20">
        <f aca="true" t="shared" si="38" ref="CH20:CH27">BN20+CH$8+CQ20</f>
        <v>61.83000000000005</v>
      </c>
      <c r="CI20" s="20"/>
      <c r="CJ20" s="20">
        <f>BR20+CJ$8+CQ20</f>
        <v>61.609999999999985</v>
      </c>
      <c r="CK20" s="20">
        <f>BT20+CK$8+CQ20</f>
        <v>46.94000000000002</v>
      </c>
      <c r="CL20" s="20"/>
      <c r="CM20" s="20"/>
      <c r="CN20" s="20"/>
      <c r="CO20" s="20"/>
      <c r="CP20" s="23" t="s">
        <v>56</v>
      </c>
      <c r="CQ20" s="20">
        <v>0</v>
      </c>
      <c r="CR20" s="20">
        <f aca="true" t="shared" si="39" ref="CR20:CR27">2.545*CF20-1.545*CG20+BF20-AG20-CQ20</f>
        <v>18.872850000000057</v>
      </c>
      <c r="CS20" s="20">
        <f aca="true" t="shared" si="40" ref="CS20:CS27">CH20-CF20</f>
        <v>1.330000000000041</v>
      </c>
      <c r="CT20" s="20">
        <v>1.37</v>
      </c>
      <c r="CU20" s="20"/>
      <c r="CV20" s="20">
        <f aca="true" t="shared" si="41" ref="CV20:CV27">CS20-CU20</f>
        <v>1.330000000000041</v>
      </c>
    </row>
    <row r="21" spans="1:100" ht="15">
      <c r="A21" s="15"/>
      <c r="B21" s="10">
        <v>59153</v>
      </c>
      <c r="C21" s="10">
        <v>59165</v>
      </c>
      <c r="D21" s="10" t="s">
        <v>111</v>
      </c>
      <c r="E21" s="10" t="s">
        <v>130</v>
      </c>
      <c r="F21" s="10" t="s">
        <v>13</v>
      </c>
      <c r="G21" s="15" t="str">
        <f t="shared" si="24"/>
        <v>59153-59165</v>
      </c>
      <c r="H21" s="15" t="str">
        <f t="shared" si="25"/>
        <v>BP25-TLT0</v>
      </c>
      <c r="I21" s="18">
        <v>115.56</v>
      </c>
      <c r="J21" s="16">
        <v>0.1</v>
      </c>
      <c r="K21" s="18">
        <v>117.7</v>
      </c>
      <c r="L21" s="16">
        <v>0.1</v>
      </c>
      <c r="M21" s="18">
        <v>115.09</v>
      </c>
      <c r="N21" s="16">
        <v>0.1</v>
      </c>
      <c r="O21" s="18">
        <v>117.4</v>
      </c>
      <c r="P21" s="16">
        <v>0.1</v>
      </c>
      <c r="Q21" s="18">
        <v>114.92</v>
      </c>
      <c r="R21" s="16">
        <v>0.1</v>
      </c>
      <c r="S21" s="18">
        <v>135.75</v>
      </c>
      <c r="T21" s="16">
        <v>0.5</v>
      </c>
      <c r="U21" s="18"/>
      <c r="V21" s="16"/>
      <c r="W21" s="18"/>
      <c r="X21" s="16"/>
      <c r="Y21" s="18"/>
      <c r="Z21" s="16"/>
      <c r="AA21" s="18"/>
      <c r="AB21" s="16"/>
      <c r="AC21" s="15"/>
      <c r="AD21" s="15" t="str">
        <f t="shared" si="26"/>
        <v>BP25-TLT0</v>
      </c>
      <c r="AE21" s="15" t="str">
        <f t="shared" si="27"/>
        <v>59153-59165</v>
      </c>
      <c r="AF21" s="3">
        <v>53.51</v>
      </c>
      <c r="AG21" s="3">
        <v>157.92</v>
      </c>
      <c r="AH21" s="3"/>
      <c r="AI21" s="21">
        <f t="shared" si="28"/>
        <v>115.56</v>
      </c>
      <c r="AJ21" s="21">
        <f>AI21+$AF21-$AG21</f>
        <v>11.150000000000006</v>
      </c>
      <c r="AK21" s="21">
        <f t="shared" si="29"/>
        <v>117.7</v>
      </c>
      <c r="AL21" s="21">
        <f>AK21+$AF21-$AG21</f>
        <v>13.29000000000002</v>
      </c>
      <c r="AM21" s="21">
        <f t="shared" si="30"/>
        <v>115.09</v>
      </c>
      <c r="AN21" s="21">
        <f>AM21+$AF21-$AG21</f>
        <v>10.680000000000007</v>
      </c>
      <c r="AO21" s="21">
        <f>O21</f>
        <v>117.4</v>
      </c>
      <c r="AP21" s="21">
        <f>AO21+$AF21-$AG21</f>
        <v>12.990000000000009</v>
      </c>
      <c r="AQ21" s="21">
        <f t="shared" si="22"/>
        <v>114.92</v>
      </c>
      <c r="AR21" s="21">
        <f>AQ21+$AF21-$AG21</f>
        <v>10.51000000000002</v>
      </c>
      <c r="AS21" s="21">
        <f t="shared" si="23"/>
        <v>135.75</v>
      </c>
      <c r="AT21" s="21">
        <f>AS21+$AF21-$AG21</f>
        <v>31.340000000000003</v>
      </c>
      <c r="AU21" s="21"/>
      <c r="AV21" s="21"/>
      <c r="AW21" s="21"/>
      <c r="AX21" s="21"/>
      <c r="AY21" s="21"/>
      <c r="AZ21" s="21"/>
      <c r="BA21" s="21"/>
      <c r="BB21" s="21"/>
      <c r="BC21" s="15"/>
      <c r="BD21" s="15" t="str">
        <f>TEXT(E21,"0000")&amp;"-"&amp;TEXT(E$46,"0000")&amp;" via "&amp;TEXT(D$56,"0000")</f>
        <v>TLT0-BP21 via BP25</v>
      </c>
      <c r="BE21" s="16">
        <f t="shared" si="31"/>
        <v>2020.8520547945207</v>
      </c>
      <c r="BF21" s="8">
        <v>119.8</v>
      </c>
      <c r="BG21" s="8">
        <v>140.8</v>
      </c>
      <c r="BH21" s="8"/>
      <c r="BI21" s="21">
        <f>AJ$56-AJ21</f>
        <v>10.924999999999994</v>
      </c>
      <c r="BJ21" s="21">
        <f t="shared" si="32"/>
        <v>31.92500000000001</v>
      </c>
      <c r="BK21" s="21">
        <f>AL$56-AL21</f>
        <v>14.304999999999982</v>
      </c>
      <c r="BL21" s="21">
        <f t="shared" si="33"/>
        <v>35.30499999999999</v>
      </c>
      <c r="BM21" s="21">
        <f>AN$56-AN21</f>
        <v>9.964999999999993</v>
      </c>
      <c r="BN21" s="21">
        <f t="shared" si="34"/>
        <v>30.965000000000003</v>
      </c>
      <c r="BO21" s="21">
        <f>AP$56-AP21</f>
        <v>13.109999999999989</v>
      </c>
      <c r="BP21" s="21">
        <f>BO21-BF21+BG21</f>
        <v>34.11</v>
      </c>
      <c r="BQ21" s="21">
        <f>AR$56-AR21</f>
        <v>9.784999999999979</v>
      </c>
      <c r="BR21" s="21">
        <f>BQ21-BF21+BG21</f>
        <v>30.784999999999997</v>
      </c>
      <c r="BS21" s="21">
        <f>AT$56-AT21</f>
        <v>-4.830000000000002</v>
      </c>
      <c r="BT21" s="21">
        <f>BS21-BF21+BG21</f>
        <v>16.170000000000016</v>
      </c>
      <c r="BU21" s="21"/>
      <c r="BV21" s="21"/>
      <c r="BW21" s="21"/>
      <c r="BX21" s="21"/>
      <c r="BY21" s="21"/>
      <c r="BZ21" s="21"/>
      <c r="CA21" s="21"/>
      <c r="CB21" s="21"/>
      <c r="CD21" t="str">
        <f>TEXT(E21,"0000")&amp;" wrt "&amp;TEXT(E$46,"0000")&amp;" via "&amp;TEXT(D$56,"0000")</f>
        <v>TLT0 wrt BP21 via BP25</v>
      </c>
      <c r="CE21" s="1">
        <f t="shared" si="35"/>
        <v>2020.8520547945207</v>
      </c>
      <c r="CF21" s="20">
        <f t="shared" si="36"/>
        <v>60.32500000000001</v>
      </c>
      <c r="CG21" s="20">
        <f t="shared" si="37"/>
        <v>62.60499999999999</v>
      </c>
      <c r="CH21" s="20">
        <f t="shared" si="38"/>
        <v>61.565000000000005</v>
      </c>
      <c r="CI21" s="20"/>
      <c r="CJ21" s="20">
        <f>BR21+CJ$8+CQ21</f>
        <v>61.485</v>
      </c>
      <c r="CK21" s="20">
        <f>BT21+CK$8+CQ21</f>
        <v>47.070000000000014</v>
      </c>
      <c r="CL21" s="20"/>
      <c r="CM21" s="20"/>
      <c r="CN21" s="20"/>
      <c r="CO21" s="20"/>
      <c r="CP21" s="23" t="s">
        <v>56</v>
      </c>
      <c r="CQ21" s="20">
        <v>0</v>
      </c>
      <c r="CR21" s="20">
        <f t="shared" si="39"/>
        <v>18.682400000000058</v>
      </c>
      <c r="CS21" s="20">
        <f t="shared" si="40"/>
        <v>1.2399999999999949</v>
      </c>
      <c r="CT21" s="20">
        <v>1.39</v>
      </c>
      <c r="CU21" s="20"/>
      <c r="CV21" s="20">
        <f t="shared" si="41"/>
        <v>1.2399999999999949</v>
      </c>
    </row>
    <row r="22" spans="1:100" ht="15">
      <c r="A22" s="15"/>
      <c r="B22" s="10">
        <v>59153</v>
      </c>
      <c r="C22" s="10">
        <v>59165</v>
      </c>
      <c r="D22" s="10" t="s">
        <v>65</v>
      </c>
      <c r="E22" s="10" t="s">
        <v>50</v>
      </c>
      <c r="F22" s="10" t="s">
        <v>13</v>
      </c>
      <c r="G22" s="15" t="str">
        <f t="shared" si="24"/>
        <v>59153-59165</v>
      </c>
      <c r="H22" s="15" t="str">
        <f t="shared" si="25"/>
        <v>BP1J-TLT1</v>
      </c>
      <c r="I22" s="18">
        <v>-320.53</v>
      </c>
      <c r="J22" s="16">
        <v>0.1</v>
      </c>
      <c r="K22" s="18">
        <v>-329.48</v>
      </c>
      <c r="L22" s="16">
        <v>0.1</v>
      </c>
      <c r="M22" s="18">
        <v>-318.88</v>
      </c>
      <c r="N22" s="16">
        <v>0.1</v>
      </c>
      <c r="O22" s="18"/>
      <c r="P22" s="16"/>
      <c r="Q22" s="18"/>
      <c r="R22" s="16"/>
      <c r="S22" s="18"/>
      <c r="T22" s="16"/>
      <c r="U22" s="18"/>
      <c r="V22" s="16"/>
      <c r="W22" s="18"/>
      <c r="X22" s="16"/>
      <c r="Y22" s="18"/>
      <c r="Z22" s="16"/>
      <c r="AA22" s="18"/>
      <c r="AB22" s="16"/>
      <c r="AC22" s="15"/>
      <c r="AD22" s="15" t="str">
        <f t="shared" si="26"/>
        <v>BP1J-TLT1</v>
      </c>
      <c r="AE22" s="15" t="str">
        <f t="shared" si="27"/>
        <v>59153-59165</v>
      </c>
      <c r="AF22" s="3">
        <v>192.7</v>
      </c>
      <c r="AG22" s="3">
        <v>0</v>
      </c>
      <c r="AH22" s="3"/>
      <c r="AI22" s="21">
        <f t="shared" si="28"/>
        <v>-320.53</v>
      </c>
      <c r="AJ22" s="21">
        <f t="shared" si="5"/>
        <v>-127.82999999999998</v>
      </c>
      <c r="AK22" s="21">
        <f t="shared" si="29"/>
        <v>-329.48</v>
      </c>
      <c r="AL22" s="21">
        <f t="shared" si="7"/>
        <v>-136.78000000000003</v>
      </c>
      <c r="AM22" s="21">
        <f t="shared" si="30"/>
        <v>-318.88</v>
      </c>
      <c r="AN22" s="21">
        <f t="shared" si="9"/>
        <v>-126.18</v>
      </c>
      <c r="AO22" s="21"/>
      <c r="AP22" s="21"/>
      <c r="AQ22" s="21"/>
      <c r="AR22" s="21"/>
      <c r="AS22" s="21"/>
      <c r="AT22" s="21"/>
      <c r="AU22" s="21"/>
      <c r="AV22" s="21"/>
      <c r="AW22" s="21"/>
      <c r="AX22" s="21"/>
      <c r="AY22" s="21"/>
      <c r="AZ22" s="21"/>
      <c r="BA22" s="21"/>
      <c r="BB22" s="21"/>
      <c r="BC22" s="15"/>
      <c r="BD22" s="15" t="str">
        <f>TEXT(E22,"0000")&amp;"-"&amp;TEXT(E$46,"0000")&amp;" via "&amp;TEXT(D$46,"0000")</f>
        <v>TLT1-BP21 via BP1J</v>
      </c>
      <c r="BE22" s="16">
        <f t="shared" si="31"/>
        <v>2020.8520547945207</v>
      </c>
      <c r="BF22" s="8">
        <v>0</v>
      </c>
      <c r="BG22" s="8">
        <v>140.8</v>
      </c>
      <c r="BH22" s="8"/>
      <c r="BI22" s="21">
        <f>AJ$46-AJ22</f>
        <v>245.88</v>
      </c>
      <c r="BJ22" s="21">
        <f t="shared" si="32"/>
        <v>386.68</v>
      </c>
      <c r="BK22" s="21">
        <f>AL$46-AL22</f>
        <v>255.81000000000003</v>
      </c>
      <c r="BL22" s="21">
        <f t="shared" si="33"/>
        <v>396.61</v>
      </c>
      <c r="BM22" s="21">
        <f>AN$46-AN22</f>
        <v>243.41000000000003</v>
      </c>
      <c r="BN22" s="21">
        <f t="shared" si="34"/>
        <v>384.21000000000004</v>
      </c>
      <c r="BO22" s="21"/>
      <c r="BP22" s="21"/>
      <c r="BQ22" s="21"/>
      <c r="BR22" s="21"/>
      <c r="BS22" s="21"/>
      <c r="BT22" s="21"/>
      <c r="BU22" s="21"/>
      <c r="BV22" s="21"/>
      <c r="BW22" s="21"/>
      <c r="BX22" s="21"/>
      <c r="BY22" s="21"/>
      <c r="BZ22" s="21"/>
      <c r="CA22" s="21"/>
      <c r="CB22" s="21"/>
      <c r="CD22" t="str">
        <f>TEXT(E22,"0000")&amp;" wrt "&amp;TEXT(E$46,"0000")&amp;" via "&amp;TEXT(D$46,"0000")</f>
        <v>TLT1 wrt BP21 via BP1J</v>
      </c>
      <c r="CE22" s="1">
        <f t="shared" si="35"/>
        <v>2020.8520547945207</v>
      </c>
      <c r="CF22" s="20">
        <f t="shared" si="36"/>
        <v>415.08</v>
      </c>
      <c r="CG22" s="20">
        <f t="shared" si="37"/>
        <v>423.91</v>
      </c>
      <c r="CH22" s="20">
        <f t="shared" si="38"/>
        <v>414.81000000000006</v>
      </c>
      <c r="CI22" s="20"/>
      <c r="CJ22" s="20"/>
      <c r="CK22" s="20"/>
      <c r="CL22" s="20"/>
      <c r="CM22" s="20"/>
      <c r="CN22" s="20"/>
      <c r="CO22" s="20"/>
      <c r="CP22" s="23" t="s">
        <v>133</v>
      </c>
      <c r="CQ22" s="20">
        <v>0</v>
      </c>
      <c r="CR22" s="20">
        <f t="shared" si="39"/>
        <v>401.43764999999996</v>
      </c>
      <c r="CS22" s="20">
        <f t="shared" si="40"/>
        <v>-0.26999999999992497</v>
      </c>
      <c r="CT22" s="20">
        <v>-1.69</v>
      </c>
      <c r="CU22" s="20"/>
      <c r="CV22" s="20">
        <f t="shared" si="41"/>
        <v>-0.26999999999992497</v>
      </c>
    </row>
    <row r="23" spans="1:100" ht="15">
      <c r="A23" s="15"/>
      <c r="B23" s="10">
        <v>59153</v>
      </c>
      <c r="C23" s="10">
        <v>59165</v>
      </c>
      <c r="D23" s="10" t="s">
        <v>111</v>
      </c>
      <c r="E23" s="10" t="s">
        <v>50</v>
      </c>
      <c r="F23" s="10" t="s">
        <v>13</v>
      </c>
      <c r="G23" s="15" t="str">
        <f t="shared" si="24"/>
        <v>59153-59165</v>
      </c>
      <c r="H23" s="15" t="str">
        <f t="shared" si="25"/>
        <v>BP25-TLT1</v>
      </c>
      <c r="I23" s="18">
        <v>-277.14</v>
      </c>
      <c r="J23" s="16">
        <v>0.1</v>
      </c>
      <c r="K23" s="18">
        <v>-281.59</v>
      </c>
      <c r="L23" s="16">
        <v>0.1</v>
      </c>
      <c r="M23" s="18">
        <v>-276.01</v>
      </c>
      <c r="N23" s="16">
        <v>0.1</v>
      </c>
      <c r="O23" s="18"/>
      <c r="P23" s="16"/>
      <c r="Q23" s="18"/>
      <c r="R23" s="16"/>
      <c r="S23" s="18"/>
      <c r="T23" s="16"/>
      <c r="U23" s="18"/>
      <c r="V23" s="16"/>
      <c r="W23" s="18"/>
      <c r="X23" s="16"/>
      <c r="Y23" s="18"/>
      <c r="Z23" s="16"/>
      <c r="AA23" s="18"/>
      <c r="AB23" s="16"/>
      <c r="AC23" s="15"/>
      <c r="AD23" s="15" t="str">
        <f t="shared" si="26"/>
        <v>BP25-TLT1</v>
      </c>
      <c r="AE23" s="15" t="str">
        <f t="shared" si="27"/>
        <v>59153-59165</v>
      </c>
      <c r="AF23" s="3">
        <v>53.51</v>
      </c>
      <c r="AG23" s="3">
        <v>0</v>
      </c>
      <c r="AH23" s="3"/>
      <c r="AI23" s="21">
        <f t="shared" si="28"/>
        <v>-277.14</v>
      </c>
      <c r="AJ23" s="21">
        <f t="shared" si="5"/>
        <v>-223.63</v>
      </c>
      <c r="AK23" s="21">
        <f t="shared" si="29"/>
        <v>-281.59</v>
      </c>
      <c r="AL23" s="21">
        <f t="shared" si="7"/>
        <v>-228.07999999999998</v>
      </c>
      <c r="AM23" s="21">
        <f t="shared" si="30"/>
        <v>-276.01</v>
      </c>
      <c r="AN23" s="21">
        <f t="shared" si="9"/>
        <v>-222.5</v>
      </c>
      <c r="AO23" s="21"/>
      <c r="AP23" s="21"/>
      <c r="AQ23" s="21"/>
      <c r="AR23" s="21"/>
      <c r="AS23" s="21"/>
      <c r="AT23" s="21"/>
      <c r="AU23" s="21"/>
      <c r="AV23" s="21"/>
      <c r="AW23" s="21"/>
      <c r="AX23" s="21"/>
      <c r="AY23" s="21"/>
      <c r="AZ23" s="21"/>
      <c r="BA23" s="21"/>
      <c r="BB23" s="21"/>
      <c r="BC23" s="15"/>
      <c r="BD23" s="15" t="str">
        <f>TEXT(E23,"0000")&amp;"-"&amp;TEXT(E$46,"0000")&amp;" via "&amp;TEXT(D$56,"0000")</f>
        <v>TLT1-BP21 via BP25</v>
      </c>
      <c r="BE23" s="16">
        <f t="shared" si="31"/>
        <v>2020.8520547945207</v>
      </c>
      <c r="BF23" s="8">
        <v>0</v>
      </c>
      <c r="BG23" s="8">
        <v>140.8</v>
      </c>
      <c r="BH23" s="8"/>
      <c r="BI23" s="21">
        <f>AJ$56-AJ23</f>
        <v>245.70499999999998</v>
      </c>
      <c r="BJ23" s="21">
        <f t="shared" si="32"/>
        <v>386.505</v>
      </c>
      <c r="BK23" s="21">
        <f>AL$56-AL23</f>
        <v>255.67499999999998</v>
      </c>
      <c r="BL23" s="21">
        <f t="shared" si="33"/>
        <v>396.475</v>
      </c>
      <c r="BM23" s="21">
        <f>AN$56-AN23</f>
        <v>243.145</v>
      </c>
      <c r="BN23" s="21">
        <f t="shared" si="34"/>
        <v>383.94500000000005</v>
      </c>
      <c r="BO23" s="21"/>
      <c r="BP23" s="21"/>
      <c r="BQ23" s="21"/>
      <c r="BR23" s="21"/>
      <c r="BS23" s="21"/>
      <c r="BT23" s="21"/>
      <c r="BU23" s="21"/>
      <c r="BV23" s="21"/>
      <c r="BW23" s="21"/>
      <c r="BX23" s="21"/>
      <c r="BY23" s="21"/>
      <c r="BZ23" s="21"/>
      <c r="CA23" s="21"/>
      <c r="CB23" s="21"/>
      <c r="CD23" t="str">
        <f>TEXT(E23,"0000")&amp;" wrt "&amp;TEXT(E$46,"0000")&amp;" via "&amp;TEXT(D$56,"0000")</f>
        <v>TLT1 wrt BP21 via BP25</v>
      </c>
      <c r="CE23" s="1">
        <f t="shared" si="35"/>
        <v>2020.8520547945207</v>
      </c>
      <c r="CF23" s="20">
        <f t="shared" si="36"/>
        <v>414.905</v>
      </c>
      <c r="CG23" s="20">
        <f t="shared" si="37"/>
        <v>423.77500000000003</v>
      </c>
      <c r="CH23" s="20">
        <f t="shared" si="38"/>
        <v>414.5450000000001</v>
      </c>
      <c r="CI23" s="20"/>
      <c r="CJ23" s="20"/>
      <c r="CK23" s="20"/>
      <c r="CL23" s="20"/>
      <c r="CM23" s="20"/>
      <c r="CN23" s="20"/>
      <c r="CO23" s="20"/>
      <c r="CP23" s="23" t="s">
        <v>133</v>
      </c>
      <c r="CQ23" s="20">
        <v>0</v>
      </c>
      <c r="CR23" s="20">
        <f t="shared" si="39"/>
        <v>401.20084999999995</v>
      </c>
      <c r="CS23" s="20">
        <f t="shared" si="40"/>
        <v>-0.35999999999989996</v>
      </c>
      <c r="CT23" s="20">
        <v>-1.72</v>
      </c>
      <c r="CU23" s="20"/>
      <c r="CV23" s="20">
        <f t="shared" si="41"/>
        <v>-0.35999999999989996</v>
      </c>
    </row>
    <row r="24" spans="1:100" ht="15">
      <c r="A24" s="15"/>
      <c r="B24" s="10">
        <v>59153</v>
      </c>
      <c r="C24" s="10">
        <v>59165</v>
      </c>
      <c r="D24" s="10" t="s">
        <v>65</v>
      </c>
      <c r="E24" s="10" t="s">
        <v>131</v>
      </c>
      <c r="F24" s="10" t="s">
        <v>13</v>
      </c>
      <c r="G24" s="15" t="str">
        <f t="shared" si="24"/>
        <v>59153-59165</v>
      </c>
      <c r="H24" s="15" t="str">
        <f t="shared" si="25"/>
        <v>BP1J-TLT3</v>
      </c>
      <c r="I24" s="18">
        <v>12.34</v>
      </c>
      <c r="J24" s="16">
        <v>0.1</v>
      </c>
      <c r="K24" s="18">
        <v>8.58</v>
      </c>
      <c r="L24" s="16">
        <v>0.1</v>
      </c>
      <c r="M24" s="18">
        <v>12.57</v>
      </c>
      <c r="N24" s="16">
        <v>0.1</v>
      </c>
      <c r="O24" s="18"/>
      <c r="P24" s="16"/>
      <c r="Q24" s="18"/>
      <c r="R24" s="16"/>
      <c r="S24" s="18"/>
      <c r="T24" s="16"/>
      <c r="U24" s="18"/>
      <c r="V24" s="16"/>
      <c r="W24" s="18"/>
      <c r="X24" s="16"/>
      <c r="Y24" s="18"/>
      <c r="Z24" s="16"/>
      <c r="AA24" s="18"/>
      <c r="AB24" s="16"/>
      <c r="AC24" s="15"/>
      <c r="AD24" s="15" t="str">
        <f t="shared" si="26"/>
        <v>BP1J-TLT3</v>
      </c>
      <c r="AE24" s="15" t="str">
        <f t="shared" si="27"/>
        <v>59153-59165</v>
      </c>
      <c r="AF24" s="3">
        <v>192.7</v>
      </c>
      <c r="AG24" s="3">
        <v>25.64</v>
      </c>
      <c r="AH24" s="3"/>
      <c r="AI24" s="21">
        <f t="shared" si="28"/>
        <v>12.34</v>
      </c>
      <c r="AJ24" s="21">
        <f t="shared" si="5"/>
        <v>179.39999999999998</v>
      </c>
      <c r="AK24" s="21">
        <f t="shared" si="29"/>
        <v>8.58</v>
      </c>
      <c r="AL24" s="21">
        <f t="shared" si="7"/>
        <v>175.64</v>
      </c>
      <c r="AM24" s="21">
        <f t="shared" si="30"/>
        <v>12.57</v>
      </c>
      <c r="AN24" s="21">
        <f t="shared" si="9"/>
        <v>179.63</v>
      </c>
      <c r="AO24" s="21"/>
      <c r="AP24" s="21"/>
      <c r="AQ24" s="21"/>
      <c r="AR24" s="21"/>
      <c r="AS24" s="21"/>
      <c r="AT24" s="21"/>
      <c r="AU24" s="21"/>
      <c r="AV24" s="21"/>
      <c r="AW24" s="21"/>
      <c r="AX24" s="21"/>
      <c r="AY24" s="21"/>
      <c r="AZ24" s="21"/>
      <c r="BA24" s="21"/>
      <c r="BB24" s="21"/>
      <c r="BC24" s="15"/>
      <c r="BD24" s="15" t="str">
        <f>TEXT(E24,"0000")&amp;"-"&amp;TEXT(E$46,"0000")&amp;" via "&amp;TEXT(D$46,"0000")</f>
        <v>TLT3-BP21 via BP1J</v>
      </c>
      <c r="BE24" s="16">
        <f t="shared" si="31"/>
        <v>2020.8520547945207</v>
      </c>
      <c r="BF24" s="8">
        <v>143.6</v>
      </c>
      <c r="BG24" s="8">
        <v>140.8</v>
      </c>
      <c r="BH24" s="8"/>
      <c r="BI24" s="21">
        <f>AJ$46-AJ24</f>
        <v>-61.349999999999966</v>
      </c>
      <c r="BJ24" s="21">
        <f t="shared" si="32"/>
        <v>-64.14999999999995</v>
      </c>
      <c r="BK24" s="21">
        <f>AL$46-AL24</f>
        <v>-56.609999999999985</v>
      </c>
      <c r="BL24" s="21">
        <f t="shared" si="33"/>
        <v>-59.40999999999997</v>
      </c>
      <c r="BM24" s="21">
        <f>AN$46-AN24</f>
        <v>-62.39999999999999</v>
      </c>
      <c r="BN24" s="21">
        <f t="shared" si="34"/>
        <v>-65.19999999999999</v>
      </c>
      <c r="BO24" s="21"/>
      <c r="BP24" s="21"/>
      <c r="BQ24" s="21"/>
      <c r="BR24" s="21"/>
      <c r="BS24" s="21"/>
      <c r="BT24" s="21"/>
      <c r="BU24" s="21"/>
      <c r="BV24" s="21"/>
      <c r="BW24" s="21"/>
      <c r="BX24" s="21"/>
      <c r="BY24" s="21"/>
      <c r="BZ24" s="21"/>
      <c r="CA24" s="21"/>
      <c r="CB24" s="21"/>
      <c r="CD24" t="str">
        <f>TEXT(E24,"0000")&amp;" wrt "&amp;TEXT(E$46,"0000")&amp;" via "&amp;TEXT(D$46,"0000")</f>
        <v>TLT3 wrt BP21 via BP1J</v>
      </c>
      <c r="CE24" s="1">
        <f t="shared" si="35"/>
        <v>2020.8520547945207</v>
      </c>
      <c r="CF24" s="20">
        <f t="shared" si="36"/>
        <v>-35.74999999999995</v>
      </c>
      <c r="CG24" s="20">
        <f t="shared" si="37"/>
        <v>-32.10999999999997</v>
      </c>
      <c r="CH24" s="20">
        <f t="shared" si="38"/>
        <v>-34.59999999999999</v>
      </c>
      <c r="CI24" s="20"/>
      <c r="CJ24" s="20"/>
      <c r="CK24" s="20"/>
      <c r="CL24" s="20"/>
      <c r="CM24" s="20"/>
      <c r="CN24" s="20"/>
      <c r="CO24" s="20"/>
      <c r="CP24" s="23" t="s">
        <v>55</v>
      </c>
      <c r="CQ24" s="20">
        <v>0</v>
      </c>
      <c r="CR24" s="20">
        <f t="shared" si="39"/>
        <v>76.58620000000008</v>
      </c>
      <c r="CS24" s="20">
        <f t="shared" si="40"/>
        <v>1.149999999999963</v>
      </c>
      <c r="CT24" s="20">
        <v>1.19</v>
      </c>
      <c r="CU24" s="20"/>
      <c r="CV24" s="20">
        <f t="shared" si="41"/>
        <v>1.149999999999963</v>
      </c>
    </row>
    <row r="25" spans="1:100" ht="15">
      <c r="A25" s="15"/>
      <c r="B25" s="10">
        <v>59153</v>
      </c>
      <c r="C25" s="10">
        <v>59165</v>
      </c>
      <c r="D25" s="10" t="s">
        <v>111</v>
      </c>
      <c r="E25" s="10" t="s">
        <v>131</v>
      </c>
      <c r="F25" s="10" t="s">
        <v>13</v>
      </c>
      <c r="G25" s="15" t="str">
        <f t="shared" si="24"/>
        <v>59153-59165</v>
      </c>
      <c r="H25" s="15" t="str">
        <f t="shared" si="25"/>
        <v>BP25-TLT3</v>
      </c>
      <c r="I25" s="18">
        <v>55.72</v>
      </c>
      <c r="J25" s="16">
        <v>0.1</v>
      </c>
      <c r="K25" s="18">
        <v>56.44</v>
      </c>
      <c r="L25" s="16">
        <v>0.1</v>
      </c>
      <c r="M25" s="18">
        <v>55.44</v>
      </c>
      <c r="N25" s="16">
        <v>0.1</v>
      </c>
      <c r="O25" s="18"/>
      <c r="P25" s="16"/>
      <c r="Q25" s="18"/>
      <c r="R25" s="16"/>
      <c r="S25" s="18"/>
      <c r="T25" s="16"/>
      <c r="U25" s="18"/>
      <c r="V25" s="16"/>
      <c r="W25" s="18"/>
      <c r="X25" s="16"/>
      <c r="Y25" s="18"/>
      <c r="Z25" s="16"/>
      <c r="AA25" s="18"/>
      <c r="AB25" s="16"/>
      <c r="AC25" s="15"/>
      <c r="AD25" s="15" t="str">
        <f t="shared" si="26"/>
        <v>BP25-TLT3</v>
      </c>
      <c r="AE25" s="15" t="str">
        <f t="shared" si="27"/>
        <v>59153-59165</v>
      </c>
      <c r="AF25" s="3">
        <v>53.51</v>
      </c>
      <c r="AG25" s="3">
        <v>25.64</v>
      </c>
      <c r="AH25" s="3"/>
      <c r="AI25" s="21">
        <f t="shared" si="28"/>
        <v>55.72</v>
      </c>
      <c r="AJ25" s="21">
        <f t="shared" si="5"/>
        <v>83.58999999999999</v>
      </c>
      <c r="AK25" s="21">
        <f t="shared" si="29"/>
        <v>56.44</v>
      </c>
      <c r="AL25" s="21">
        <f t="shared" si="7"/>
        <v>84.30999999999999</v>
      </c>
      <c r="AM25" s="21">
        <f t="shared" si="30"/>
        <v>55.44</v>
      </c>
      <c r="AN25" s="21">
        <f t="shared" si="9"/>
        <v>83.30999999999999</v>
      </c>
      <c r="AO25" s="21"/>
      <c r="AP25" s="21"/>
      <c r="AQ25" s="21"/>
      <c r="AR25" s="21"/>
      <c r="AS25" s="21"/>
      <c r="AT25" s="21"/>
      <c r="AU25" s="21"/>
      <c r="AV25" s="21"/>
      <c r="AW25" s="21"/>
      <c r="AX25" s="21"/>
      <c r="AY25" s="21"/>
      <c r="AZ25" s="21"/>
      <c r="BA25" s="21"/>
      <c r="BB25" s="21"/>
      <c r="BC25" s="15"/>
      <c r="BD25" s="15" t="str">
        <f>TEXT(E25,"0000")&amp;"-"&amp;TEXT(E$46,"0000")&amp;" via "&amp;TEXT(D$56,"0000")</f>
        <v>TLT3-BP21 via BP25</v>
      </c>
      <c r="BE25" s="16">
        <f t="shared" si="31"/>
        <v>2020.8520547945207</v>
      </c>
      <c r="BF25" s="8">
        <v>143.6</v>
      </c>
      <c r="BG25" s="8">
        <v>140.8</v>
      </c>
      <c r="BH25" s="8"/>
      <c r="BI25" s="21">
        <f>AJ$56-AJ25</f>
        <v>-61.514999999999986</v>
      </c>
      <c r="BJ25" s="21">
        <f t="shared" si="32"/>
        <v>-64.31499999999997</v>
      </c>
      <c r="BK25" s="21">
        <f>AL$56-AL25</f>
        <v>-56.71499999999999</v>
      </c>
      <c r="BL25" s="21">
        <f t="shared" si="33"/>
        <v>-59.514999999999986</v>
      </c>
      <c r="BM25" s="21">
        <f>AN$56-AN25</f>
        <v>-62.66499999999999</v>
      </c>
      <c r="BN25" s="21">
        <f t="shared" si="34"/>
        <v>-65.46499999999997</v>
      </c>
      <c r="BO25" s="21"/>
      <c r="BP25" s="21"/>
      <c r="BQ25" s="21"/>
      <c r="BR25" s="21"/>
      <c r="BS25" s="21"/>
      <c r="BT25" s="21"/>
      <c r="BU25" s="21"/>
      <c r="BV25" s="21"/>
      <c r="BW25" s="21"/>
      <c r="BX25" s="21"/>
      <c r="BY25" s="21"/>
      <c r="BZ25" s="21"/>
      <c r="CA25" s="21"/>
      <c r="CB25" s="21"/>
      <c r="CD25" t="str">
        <f>TEXT(E25,"0000")&amp;" wrt "&amp;TEXT(E$46,"0000")&amp;" via "&amp;TEXT(D$56,"0000")</f>
        <v>TLT3 wrt BP21 via BP25</v>
      </c>
      <c r="CE25" s="1">
        <f t="shared" si="35"/>
        <v>2020.8520547945207</v>
      </c>
      <c r="CF25" s="20">
        <f t="shared" si="36"/>
        <v>-35.91499999999997</v>
      </c>
      <c r="CG25" s="20">
        <f t="shared" si="37"/>
        <v>-32.21499999999999</v>
      </c>
      <c r="CH25" s="20">
        <f t="shared" si="38"/>
        <v>-34.864999999999974</v>
      </c>
      <c r="CI25" s="20"/>
      <c r="CJ25" s="20"/>
      <c r="CK25" s="20"/>
      <c r="CL25" s="20"/>
      <c r="CM25" s="20"/>
      <c r="CN25" s="20"/>
      <c r="CO25" s="20"/>
      <c r="CP25" s="23" t="s">
        <v>55</v>
      </c>
      <c r="CQ25" s="20">
        <v>0</v>
      </c>
      <c r="CR25" s="20">
        <f t="shared" si="39"/>
        <v>76.32850000000006</v>
      </c>
      <c r="CS25" s="20">
        <f t="shared" si="40"/>
        <v>1.0499999999999972</v>
      </c>
      <c r="CT25" s="20">
        <v>1.18</v>
      </c>
      <c r="CU25" s="20"/>
      <c r="CV25" s="20">
        <f t="shared" si="41"/>
        <v>1.0499999999999972</v>
      </c>
    </row>
    <row r="26" spans="1:100" ht="15">
      <c r="A26" s="15"/>
      <c r="B26" s="10">
        <v>59153</v>
      </c>
      <c r="C26" s="10">
        <v>59165</v>
      </c>
      <c r="D26" s="10" t="s">
        <v>65</v>
      </c>
      <c r="E26" s="10" t="s">
        <v>132</v>
      </c>
      <c r="F26" s="10" t="s">
        <v>13</v>
      </c>
      <c r="G26" s="15" t="str">
        <f t="shared" si="24"/>
        <v>59153-59165</v>
      </c>
      <c r="H26" s="15" t="str">
        <f t="shared" si="25"/>
        <v>BP1J-TLT5</v>
      </c>
      <c r="I26" s="18">
        <v>-109.5</v>
      </c>
      <c r="J26" s="16">
        <v>0.1</v>
      </c>
      <c r="K26" s="18">
        <v>-108.54</v>
      </c>
      <c r="L26" s="16">
        <v>0.1</v>
      </c>
      <c r="M26" s="18">
        <v>-110.36</v>
      </c>
      <c r="N26" s="16">
        <v>0.1</v>
      </c>
      <c r="O26" s="18"/>
      <c r="P26" s="16"/>
      <c r="Q26" s="18">
        <v>-110.96</v>
      </c>
      <c r="R26" s="16">
        <v>0.1</v>
      </c>
      <c r="S26" s="18">
        <v>-98.83</v>
      </c>
      <c r="T26" s="16">
        <v>0.1</v>
      </c>
      <c r="U26" s="18"/>
      <c r="V26" s="16"/>
      <c r="W26" s="18"/>
      <c r="X26" s="16"/>
      <c r="Y26" s="18"/>
      <c r="Z26" s="16"/>
      <c r="AA26" s="18"/>
      <c r="AB26" s="16"/>
      <c r="AC26" s="15"/>
      <c r="AD26" s="15" t="str">
        <f t="shared" si="26"/>
        <v>BP1J-TLT5</v>
      </c>
      <c r="AE26" s="15" t="str">
        <f t="shared" si="27"/>
        <v>59153-59165</v>
      </c>
      <c r="AF26" s="3">
        <v>192.7</v>
      </c>
      <c r="AG26" s="3">
        <v>0</v>
      </c>
      <c r="AH26" s="3" t="s">
        <v>17</v>
      </c>
      <c r="AI26" s="21">
        <f t="shared" si="28"/>
        <v>-109.5</v>
      </c>
      <c r="AJ26" s="21">
        <f t="shared" si="5"/>
        <v>83.19999999999999</v>
      </c>
      <c r="AK26" s="21">
        <f t="shared" si="29"/>
        <v>-108.54</v>
      </c>
      <c r="AL26" s="21">
        <f t="shared" si="7"/>
        <v>84.15999999999998</v>
      </c>
      <c r="AM26" s="21">
        <f t="shared" si="30"/>
        <v>-110.36</v>
      </c>
      <c r="AN26" s="21">
        <f t="shared" si="9"/>
        <v>82.33999999999999</v>
      </c>
      <c r="AO26" s="21"/>
      <c r="AP26" s="21"/>
      <c r="AQ26" s="21">
        <f t="shared" si="22"/>
        <v>-110.96</v>
      </c>
      <c r="AR26" s="21">
        <f>AQ26+$AF26-$AG26</f>
        <v>81.74</v>
      </c>
      <c r="AS26" s="21">
        <f t="shared" si="23"/>
        <v>-98.83</v>
      </c>
      <c r="AT26" s="21">
        <f>AS26+$AF26-$AG26</f>
        <v>93.86999999999999</v>
      </c>
      <c r="AU26" s="21"/>
      <c r="AV26" s="21"/>
      <c r="AW26" s="21"/>
      <c r="AX26" s="21"/>
      <c r="AY26" s="21"/>
      <c r="AZ26" s="21"/>
      <c r="BA26" s="21"/>
      <c r="BB26" s="21"/>
      <c r="BC26" s="15"/>
      <c r="BD26" s="15" t="str">
        <f>TEXT(E26,"0000")&amp;"-"&amp;TEXT(E$46,"0000")&amp;" via "&amp;TEXT(D$46,"0000")</f>
        <v>TLT5-BP21 via BP1J</v>
      </c>
      <c r="BE26" s="16">
        <f t="shared" si="31"/>
        <v>2020.8520547945207</v>
      </c>
      <c r="BF26" s="8">
        <v>0</v>
      </c>
      <c r="BG26" s="8">
        <v>140.8</v>
      </c>
      <c r="BH26" s="8" t="s">
        <v>17</v>
      </c>
      <c r="BI26" s="21">
        <f>AJ$46-AJ26</f>
        <v>34.85000000000002</v>
      </c>
      <c r="BJ26" s="21">
        <f t="shared" si="32"/>
        <v>175.65000000000003</v>
      </c>
      <c r="BK26" s="21">
        <f>AL$46-AL26</f>
        <v>34.87000000000002</v>
      </c>
      <c r="BL26" s="21">
        <f t="shared" si="33"/>
        <v>175.67000000000002</v>
      </c>
      <c r="BM26" s="21">
        <f>AN$46-AN26</f>
        <v>34.890000000000015</v>
      </c>
      <c r="BN26" s="21">
        <f t="shared" si="34"/>
        <v>175.69000000000003</v>
      </c>
      <c r="BO26" s="21"/>
      <c r="BP26" s="21"/>
      <c r="BQ26" s="21">
        <f>AR$46-AR26</f>
        <v>34.85000000000001</v>
      </c>
      <c r="BR26" s="21">
        <f>BQ26-BF26+BG26</f>
        <v>175.65000000000003</v>
      </c>
      <c r="BS26" s="21">
        <f>AT$46-AT26</f>
        <v>32.26000000000002</v>
      </c>
      <c r="BT26" s="21">
        <f>BS26-BF26+BG26</f>
        <v>173.06000000000003</v>
      </c>
      <c r="BU26" s="21"/>
      <c r="BV26" s="21"/>
      <c r="BW26" s="21"/>
      <c r="BX26" s="21"/>
      <c r="BY26" s="21"/>
      <c r="BZ26" s="21"/>
      <c r="CA26" s="21"/>
      <c r="CB26" s="21"/>
      <c r="CD26" t="str">
        <f>TEXT(E26,"0000")&amp;" wrt "&amp;TEXT(E$46,"0000")&amp;" via "&amp;TEXT(D$46,"0000")</f>
        <v>TLT5 wrt BP21 via BP1J</v>
      </c>
      <c r="CE26" s="1">
        <f t="shared" si="35"/>
        <v>2020.8520547945207</v>
      </c>
      <c r="CF26" s="20">
        <f t="shared" si="36"/>
        <v>204.05000000000004</v>
      </c>
      <c r="CG26" s="20">
        <f t="shared" si="37"/>
        <v>202.97000000000003</v>
      </c>
      <c r="CH26" s="20">
        <f t="shared" si="38"/>
        <v>206.29000000000002</v>
      </c>
      <c r="CI26" s="20"/>
      <c r="CJ26" s="20">
        <f>BR26+CJ$8+CQ26</f>
        <v>206.35000000000002</v>
      </c>
      <c r="CK26" s="20">
        <f>BT26+CK$8+CQ26</f>
        <v>203.96000000000004</v>
      </c>
      <c r="CL26" s="20"/>
      <c r="CM26" s="20"/>
      <c r="CN26" s="20"/>
      <c r="CO26" s="20"/>
      <c r="CP26" s="23" t="s">
        <v>107</v>
      </c>
      <c r="CQ26" s="20">
        <v>0</v>
      </c>
      <c r="CR26" s="20">
        <f t="shared" si="39"/>
        <v>205.71860000000004</v>
      </c>
      <c r="CS26" s="20">
        <f t="shared" si="40"/>
        <v>2.2399999999999807</v>
      </c>
      <c r="CT26" s="20">
        <v>-1.69</v>
      </c>
      <c r="CU26" s="20"/>
      <c r="CV26" s="20">
        <f t="shared" si="41"/>
        <v>2.2399999999999807</v>
      </c>
    </row>
    <row r="27" spans="1:100" ht="14.25" customHeight="1">
      <c r="A27" s="15"/>
      <c r="B27" s="10">
        <v>59153</v>
      </c>
      <c r="C27" s="10">
        <v>59165</v>
      </c>
      <c r="D27" s="10" t="s">
        <v>111</v>
      </c>
      <c r="E27" s="10" t="s">
        <v>132</v>
      </c>
      <c r="F27" s="10" t="s">
        <v>13</v>
      </c>
      <c r="G27" s="15" t="str">
        <f t="shared" si="24"/>
        <v>59153-59165</v>
      </c>
      <c r="H27" s="15" t="str">
        <f t="shared" si="25"/>
        <v>BP25-TLT5</v>
      </c>
      <c r="I27" s="18">
        <v>-66.13</v>
      </c>
      <c r="J27" s="16">
        <v>0.1</v>
      </c>
      <c r="K27" s="18">
        <v>-60.64</v>
      </c>
      <c r="L27" s="16">
        <v>0.1</v>
      </c>
      <c r="M27" s="18">
        <v>-67.46</v>
      </c>
      <c r="N27" s="16">
        <v>0.1</v>
      </c>
      <c r="O27" s="18"/>
      <c r="P27" s="16"/>
      <c r="Q27" s="18">
        <v>-67.94</v>
      </c>
      <c r="R27" s="16">
        <v>0.1</v>
      </c>
      <c r="S27" s="18">
        <v>-59.61</v>
      </c>
      <c r="T27" s="16">
        <v>0.1</v>
      </c>
      <c r="U27" s="18"/>
      <c r="V27" s="16"/>
      <c r="W27" s="18"/>
      <c r="X27" s="16"/>
      <c r="Y27" s="18"/>
      <c r="Z27" s="16"/>
      <c r="AA27" s="18"/>
      <c r="AB27" s="16"/>
      <c r="AC27" s="15"/>
      <c r="AD27" s="15" t="str">
        <f t="shared" si="26"/>
        <v>BP25-TLT5</v>
      </c>
      <c r="AE27" s="15" t="str">
        <f t="shared" si="27"/>
        <v>59153-59165</v>
      </c>
      <c r="AF27" s="3">
        <v>53.51</v>
      </c>
      <c r="AG27" s="3">
        <v>0</v>
      </c>
      <c r="AH27" s="3" t="s">
        <v>17</v>
      </c>
      <c r="AI27" s="21">
        <f t="shared" si="28"/>
        <v>-66.13</v>
      </c>
      <c r="AJ27" s="21">
        <f t="shared" si="5"/>
        <v>-12.619999999999997</v>
      </c>
      <c r="AK27" s="21">
        <f t="shared" si="29"/>
        <v>-60.64</v>
      </c>
      <c r="AL27" s="21">
        <f t="shared" si="7"/>
        <v>-7.130000000000003</v>
      </c>
      <c r="AM27" s="21">
        <f t="shared" si="30"/>
        <v>-67.46</v>
      </c>
      <c r="AN27" s="21">
        <f t="shared" si="9"/>
        <v>-13.949999999999996</v>
      </c>
      <c r="AO27" s="21"/>
      <c r="AP27" s="21"/>
      <c r="AQ27" s="21">
        <f t="shared" si="22"/>
        <v>-67.94</v>
      </c>
      <c r="AR27" s="21">
        <f>AQ27+$AF27-$AG27</f>
        <v>-14.43</v>
      </c>
      <c r="AS27" s="21">
        <f t="shared" si="23"/>
        <v>-59.61</v>
      </c>
      <c r="AT27" s="21">
        <f>AS27+$AF27-$AG27</f>
        <v>-6.100000000000001</v>
      </c>
      <c r="AU27" s="21"/>
      <c r="AV27" s="21"/>
      <c r="AW27" s="21"/>
      <c r="AX27" s="21"/>
      <c r="AY27" s="21"/>
      <c r="AZ27" s="21"/>
      <c r="BA27" s="21"/>
      <c r="BB27" s="21"/>
      <c r="BC27" s="15"/>
      <c r="BD27" s="15" t="str">
        <f>TEXT(E27,"0000")&amp;"-"&amp;TEXT(E$46,"0000")&amp;" via "&amp;TEXT(D$56,"0000")</f>
        <v>TLT5-BP21 via BP25</v>
      </c>
      <c r="BE27" s="16">
        <f t="shared" si="31"/>
        <v>2020.8520547945207</v>
      </c>
      <c r="BF27" s="8">
        <v>0</v>
      </c>
      <c r="BG27" s="8">
        <v>140.8</v>
      </c>
      <c r="BH27" s="8" t="s">
        <v>17</v>
      </c>
      <c r="BI27" s="21">
        <f>AJ$56-AJ27</f>
        <v>34.69499999999999</v>
      </c>
      <c r="BJ27" s="21">
        <f t="shared" si="32"/>
        <v>175.495</v>
      </c>
      <c r="BK27" s="21">
        <f>AL$56-AL27</f>
        <v>34.72500000000001</v>
      </c>
      <c r="BL27" s="21">
        <f t="shared" si="33"/>
        <v>175.52500000000003</v>
      </c>
      <c r="BM27" s="21">
        <f>AN$56-AN27</f>
        <v>34.595</v>
      </c>
      <c r="BN27" s="21">
        <f t="shared" si="34"/>
        <v>175.395</v>
      </c>
      <c r="BO27" s="21"/>
      <c r="BP27" s="21"/>
      <c r="BQ27" s="21">
        <f>AR$56-AR27</f>
        <v>34.724999999999994</v>
      </c>
      <c r="BR27" s="21">
        <f>BQ27-BF27+BG27</f>
        <v>175.525</v>
      </c>
      <c r="BS27" s="21">
        <f>AT$56-AT27</f>
        <v>32.61</v>
      </c>
      <c r="BT27" s="21">
        <f>BS27-BF27+BG27</f>
        <v>173.41000000000003</v>
      </c>
      <c r="BU27" s="21"/>
      <c r="BV27" s="21"/>
      <c r="BW27" s="21"/>
      <c r="BX27" s="21"/>
      <c r="BY27" s="21"/>
      <c r="BZ27" s="21"/>
      <c r="CA27" s="21"/>
      <c r="CB27" s="21"/>
      <c r="CD27" t="str">
        <f>TEXT(E27,"0000")&amp;" wrt "&amp;TEXT(E$46,"0000")&amp;" via "&amp;TEXT(D$56,"0000")</f>
        <v>TLT5 wrt BP21 via BP25</v>
      </c>
      <c r="CE27" s="1">
        <f t="shared" si="35"/>
        <v>2020.8520547945207</v>
      </c>
      <c r="CF27" s="20">
        <f t="shared" si="36"/>
        <v>203.895</v>
      </c>
      <c r="CG27" s="20">
        <f t="shared" si="37"/>
        <v>202.82500000000005</v>
      </c>
      <c r="CH27" s="20">
        <f t="shared" si="38"/>
        <v>205.995</v>
      </c>
      <c r="CI27" s="20"/>
      <c r="CJ27" s="20">
        <f>BR27+CJ$8+CQ27</f>
        <v>206.225</v>
      </c>
      <c r="CK27" s="20">
        <f>BT27+CK$8+CQ27</f>
        <v>204.31000000000003</v>
      </c>
      <c r="CL27" s="20"/>
      <c r="CM27" s="20"/>
      <c r="CN27" s="20"/>
      <c r="CO27" s="20"/>
      <c r="CP27" s="23" t="s">
        <v>107</v>
      </c>
      <c r="CQ27" s="20">
        <v>0</v>
      </c>
      <c r="CR27" s="20">
        <f t="shared" si="39"/>
        <v>205.54814999999996</v>
      </c>
      <c r="CS27" s="20">
        <f t="shared" si="40"/>
        <v>2.0999999999999943</v>
      </c>
      <c r="CT27" s="20">
        <v>-1.72</v>
      </c>
      <c r="CU27" s="20"/>
      <c r="CV27" s="20">
        <f t="shared" si="41"/>
        <v>2.0999999999999943</v>
      </c>
    </row>
    <row r="28" spans="1:100" ht="15">
      <c r="A28" s="15"/>
      <c r="B28" s="10"/>
      <c r="C28" s="10"/>
      <c r="D28" s="10"/>
      <c r="E28" s="10"/>
      <c r="F28" s="10"/>
      <c r="G28" s="15"/>
      <c r="H28" s="15"/>
      <c r="I28" s="18"/>
      <c r="J28" s="16"/>
      <c r="K28" s="18"/>
      <c r="L28" s="16"/>
      <c r="M28" s="18"/>
      <c r="N28" s="16"/>
      <c r="O28" s="18"/>
      <c r="P28" s="16"/>
      <c r="Q28" s="18"/>
      <c r="R28" s="16"/>
      <c r="S28" s="18"/>
      <c r="T28" s="16"/>
      <c r="U28" s="18"/>
      <c r="V28" s="16"/>
      <c r="W28" s="18"/>
      <c r="X28" s="16"/>
      <c r="Y28" s="18"/>
      <c r="Z28" s="16"/>
      <c r="AA28" s="18"/>
      <c r="AB28" s="16"/>
      <c r="AC28" s="15"/>
      <c r="AD28" s="15"/>
      <c r="AE28" s="15"/>
      <c r="AF28" s="3"/>
      <c r="AG28" s="3"/>
      <c r="AH28" s="3"/>
      <c r="AI28" s="21"/>
      <c r="AJ28" s="21"/>
      <c r="AK28" s="21"/>
      <c r="AL28" s="21"/>
      <c r="AM28" s="21"/>
      <c r="AN28" s="21"/>
      <c r="AO28" s="21"/>
      <c r="AP28" s="21"/>
      <c r="AQ28" s="21"/>
      <c r="AR28" s="21"/>
      <c r="AS28" s="21"/>
      <c r="AT28" s="21"/>
      <c r="AU28" s="21"/>
      <c r="AV28" s="21"/>
      <c r="AW28" s="21"/>
      <c r="AX28" s="21"/>
      <c r="AY28" s="21"/>
      <c r="AZ28" s="21"/>
      <c r="BA28" s="21"/>
      <c r="BB28" s="21"/>
      <c r="BC28" s="15"/>
      <c r="BD28" s="15"/>
      <c r="BE28" s="16"/>
      <c r="BF28" s="8"/>
      <c r="BG28" s="8"/>
      <c r="BH28" s="8"/>
      <c r="BI28" s="21"/>
      <c r="BJ28" s="21"/>
      <c r="BK28" s="21"/>
      <c r="BL28" s="21"/>
      <c r="BM28" s="21"/>
      <c r="BN28" s="21"/>
      <c r="BO28" s="21"/>
      <c r="BP28" s="21"/>
      <c r="BQ28" s="21"/>
      <c r="BR28" s="21"/>
      <c r="BS28" s="21"/>
      <c r="BT28" s="21"/>
      <c r="BU28" s="21"/>
      <c r="BV28" s="21"/>
      <c r="BW28" s="21"/>
      <c r="BX28" s="21"/>
      <c r="BY28" s="21"/>
      <c r="BZ28" s="21"/>
      <c r="CA28" s="21"/>
      <c r="CB28" s="21"/>
      <c r="CE28" s="1"/>
      <c r="CF28" s="20"/>
      <c r="CG28" s="20"/>
      <c r="CH28" s="20"/>
      <c r="CI28" s="20"/>
      <c r="CJ28" s="20"/>
      <c r="CK28" s="20"/>
      <c r="CL28" s="20"/>
      <c r="CM28" s="20"/>
      <c r="CN28" s="20"/>
      <c r="CO28" s="20"/>
      <c r="CP28" s="23"/>
      <c r="CQ28" s="20"/>
      <c r="CR28" s="20"/>
      <c r="CS28" s="20"/>
      <c r="CT28" s="20"/>
      <c r="CU28" s="20"/>
      <c r="CV28" s="20"/>
    </row>
    <row r="29" spans="1:100" ht="15">
      <c r="A29" s="15"/>
      <c r="B29" s="10"/>
      <c r="C29" s="10"/>
      <c r="D29" s="10"/>
      <c r="E29" s="10"/>
      <c r="F29" s="10"/>
      <c r="G29" s="15"/>
      <c r="H29" s="15"/>
      <c r="I29" s="18"/>
      <c r="J29" s="16"/>
      <c r="K29" s="18"/>
      <c r="L29" s="16"/>
      <c r="M29" s="18"/>
      <c r="N29" s="16"/>
      <c r="O29" s="18"/>
      <c r="P29" s="16"/>
      <c r="Q29" s="18"/>
      <c r="R29" s="16"/>
      <c r="S29" s="18"/>
      <c r="T29" s="16"/>
      <c r="U29" s="18"/>
      <c r="V29" s="16"/>
      <c r="W29" s="18"/>
      <c r="X29" s="16"/>
      <c r="Y29" s="18"/>
      <c r="Z29" s="16"/>
      <c r="AA29" s="18"/>
      <c r="AB29" s="16"/>
      <c r="AC29" s="15"/>
      <c r="AD29" s="15"/>
      <c r="AE29" s="15"/>
      <c r="AF29" s="3"/>
      <c r="AG29" s="3"/>
      <c r="AH29" s="3"/>
      <c r="AI29" s="21"/>
      <c r="AJ29" s="21"/>
      <c r="AK29" s="21"/>
      <c r="AL29" s="21"/>
      <c r="AM29" s="21"/>
      <c r="AN29" s="21"/>
      <c r="AO29" s="21"/>
      <c r="AP29" s="21"/>
      <c r="AQ29" s="21"/>
      <c r="AR29" s="21"/>
      <c r="AS29" s="21"/>
      <c r="AT29" s="21"/>
      <c r="AU29" s="21"/>
      <c r="AV29" s="21"/>
      <c r="AW29" s="21"/>
      <c r="AX29" s="21"/>
      <c r="AY29" s="21"/>
      <c r="AZ29" s="21"/>
      <c r="BA29" s="21"/>
      <c r="BB29" s="21"/>
      <c r="BC29" s="15"/>
      <c r="BD29" s="15"/>
      <c r="BE29" s="16"/>
      <c r="BF29" s="8"/>
      <c r="BG29" s="8"/>
      <c r="BH29" s="8"/>
      <c r="BI29" s="21"/>
      <c r="BJ29" s="21"/>
      <c r="BK29" s="21"/>
      <c r="BL29" s="21"/>
      <c r="BM29" s="21"/>
      <c r="BN29" s="21"/>
      <c r="BO29" s="21"/>
      <c r="BP29" s="21"/>
      <c r="BQ29" s="21"/>
      <c r="BR29" s="21"/>
      <c r="BS29" s="21"/>
      <c r="BT29" s="21"/>
      <c r="BU29" s="21"/>
      <c r="BV29" s="21"/>
      <c r="BW29" s="21"/>
      <c r="BX29" s="21"/>
      <c r="BY29" s="21"/>
      <c r="BZ29" s="21"/>
      <c r="CA29" s="21"/>
      <c r="CB29" s="21"/>
      <c r="CE29" s="1"/>
      <c r="CF29" s="20"/>
      <c r="CG29" s="20"/>
      <c r="CH29" s="20"/>
      <c r="CI29" s="20"/>
      <c r="CJ29" s="20"/>
      <c r="CK29" s="20"/>
      <c r="CL29" s="20"/>
      <c r="CM29" s="20"/>
      <c r="CN29" s="20"/>
      <c r="CO29" s="20"/>
      <c r="CP29" s="23"/>
      <c r="CQ29" s="20"/>
      <c r="CR29" s="20"/>
      <c r="CS29" s="20"/>
      <c r="CT29" s="20"/>
      <c r="CU29" s="20"/>
      <c r="CV29" s="20"/>
    </row>
    <row r="30" spans="1:96" ht="15">
      <c r="A30" s="15"/>
      <c r="B30" s="10"/>
      <c r="C30" s="10"/>
      <c r="D30" s="10"/>
      <c r="E30" s="10"/>
      <c r="F30" s="10"/>
      <c r="G30" s="15"/>
      <c r="H30" s="15"/>
      <c r="I30" s="18"/>
      <c r="J30" s="16"/>
      <c r="K30" s="18"/>
      <c r="L30" s="16"/>
      <c r="M30" s="18"/>
      <c r="N30" s="16"/>
      <c r="O30" s="18"/>
      <c r="P30" s="16"/>
      <c r="Q30" s="18"/>
      <c r="R30" s="16"/>
      <c r="S30" s="18"/>
      <c r="T30" s="16"/>
      <c r="U30" s="18"/>
      <c r="V30" s="16"/>
      <c r="W30" s="18"/>
      <c r="X30" s="16"/>
      <c r="Y30" s="18"/>
      <c r="Z30" s="16"/>
      <c r="AA30" s="18"/>
      <c r="AB30" s="16"/>
      <c r="AC30" s="15"/>
      <c r="AD30" s="15"/>
      <c r="AE30" s="15"/>
      <c r="AF30" s="3"/>
      <c r="AG30" s="3"/>
      <c r="AH30" s="3"/>
      <c r="AI30" s="21"/>
      <c r="AJ30" s="21"/>
      <c r="AK30" s="21"/>
      <c r="AL30" s="21"/>
      <c r="AM30" s="21"/>
      <c r="AN30" s="21"/>
      <c r="AO30" s="21"/>
      <c r="AP30" s="21"/>
      <c r="AQ30" s="21"/>
      <c r="AR30" s="21"/>
      <c r="AS30" s="21"/>
      <c r="AT30" s="21"/>
      <c r="AU30" s="21"/>
      <c r="AV30" s="21"/>
      <c r="AW30" s="21"/>
      <c r="AX30" s="21"/>
      <c r="AY30" s="21"/>
      <c r="AZ30" s="21"/>
      <c r="BA30" s="21"/>
      <c r="BB30" s="21"/>
      <c r="BC30" s="15"/>
      <c r="BD30" s="15"/>
      <c r="BE30" s="16"/>
      <c r="BF30" s="8"/>
      <c r="BG30" s="8"/>
      <c r="BH30" s="8"/>
      <c r="BI30" s="21"/>
      <c r="BJ30" s="21"/>
      <c r="BK30" s="21"/>
      <c r="BL30" s="21"/>
      <c r="BM30" s="21"/>
      <c r="BN30" s="21"/>
      <c r="BO30" s="21"/>
      <c r="BP30" s="21"/>
      <c r="BQ30" s="21"/>
      <c r="BR30" s="21"/>
      <c r="BS30" s="21"/>
      <c r="BT30" s="21"/>
      <c r="BU30" s="21"/>
      <c r="BV30" s="21"/>
      <c r="BW30" s="21"/>
      <c r="BX30" s="21"/>
      <c r="BY30" s="21"/>
      <c r="BZ30" s="21"/>
      <c r="CA30" s="21"/>
      <c r="CB30" s="21"/>
      <c r="CE30" s="1"/>
      <c r="CF30" s="20"/>
      <c r="CG30" s="20"/>
      <c r="CH30" s="20"/>
      <c r="CI30" s="20"/>
      <c r="CJ30" s="20"/>
      <c r="CK30" s="20"/>
      <c r="CL30" s="20"/>
      <c r="CM30" s="20"/>
      <c r="CN30" s="20"/>
      <c r="CO30" s="20"/>
      <c r="CP30" s="23"/>
      <c r="CQ30" s="20"/>
      <c r="CR30" s="20"/>
    </row>
    <row r="31" spans="1:96" ht="15">
      <c r="A31" s="15"/>
      <c r="B31" s="10"/>
      <c r="C31" s="10"/>
      <c r="D31" s="10"/>
      <c r="E31" s="10"/>
      <c r="F31" s="10"/>
      <c r="G31" s="15"/>
      <c r="H31" s="15"/>
      <c r="I31" s="18"/>
      <c r="J31" s="16"/>
      <c r="K31" s="18"/>
      <c r="L31" s="16"/>
      <c r="M31" s="18"/>
      <c r="N31" s="16"/>
      <c r="O31" s="18"/>
      <c r="P31" s="16"/>
      <c r="Q31" s="18"/>
      <c r="R31" s="16"/>
      <c r="S31" s="18"/>
      <c r="T31" s="16"/>
      <c r="U31" s="18"/>
      <c r="V31" s="16"/>
      <c r="W31" s="18"/>
      <c r="X31" s="16"/>
      <c r="Y31" s="18"/>
      <c r="Z31" s="16"/>
      <c r="AA31" s="18"/>
      <c r="AB31" s="16"/>
      <c r="AC31" s="15"/>
      <c r="AD31" s="15"/>
      <c r="AE31" s="15"/>
      <c r="AF31" s="3"/>
      <c r="AG31" s="3"/>
      <c r="AH31" s="3"/>
      <c r="AI31" s="21"/>
      <c r="AJ31" s="21"/>
      <c r="AK31" s="21"/>
      <c r="AL31" s="21"/>
      <c r="AM31" s="21"/>
      <c r="AN31" s="21"/>
      <c r="AO31" s="21"/>
      <c r="AP31" s="21"/>
      <c r="AQ31" s="21"/>
      <c r="AR31" s="21"/>
      <c r="AS31" s="21"/>
      <c r="AT31" s="21"/>
      <c r="AU31" s="21"/>
      <c r="AV31" s="21"/>
      <c r="AW31" s="21"/>
      <c r="AX31" s="21"/>
      <c r="AY31" s="21"/>
      <c r="AZ31" s="21"/>
      <c r="BA31" s="21"/>
      <c r="BB31" s="21"/>
      <c r="BC31" s="15"/>
      <c r="BD31" s="15"/>
      <c r="BE31" s="16"/>
      <c r="BF31" s="8"/>
      <c r="BG31" s="8"/>
      <c r="BH31" s="8"/>
      <c r="BI31" s="21"/>
      <c r="BJ31" s="21"/>
      <c r="BK31" s="21"/>
      <c r="BL31" s="21"/>
      <c r="BM31" s="21"/>
      <c r="BN31" s="21"/>
      <c r="BO31" s="21"/>
      <c r="BP31" s="21"/>
      <c r="BQ31" s="21"/>
      <c r="BR31" s="21"/>
      <c r="BS31" s="21"/>
      <c r="BT31" s="21"/>
      <c r="BU31" s="21"/>
      <c r="BV31" s="21"/>
      <c r="BW31" s="21"/>
      <c r="BX31" s="21"/>
      <c r="BY31" s="21"/>
      <c r="BZ31" s="21"/>
      <c r="CA31" s="21"/>
      <c r="CB31" s="21"/>
      <c r="CE31" s="1"/>
      <c r="CF31" s="20"/>
      <c r="CG31" s="20"/>
      <c r="CH31" s="20"/>
      <c r="CI31" s="20"/>
      <c r="CJ31" s="20"/>
      <c r="CK31" s="20"/>
      <c r="CL31" s="20"/>
      <c r="CM31" s="20"/>
      <c r="CN31" s="20"/>
      <c r="CO31" s="20"/>
      <c r="CP31" s="23"/>
      <c r="CQ31" s="20"/>
      <c r="CR31" s="20"/>
    </row>
    <row r="32" spans="1:96" ht="15">
      <c r="A32" s="15"/>
      <c r="B32" s="10"/>
      <c r="C32" s="10"/>
      <c r="D32" s="10"/>
      <c r="E32" s="10"/>
      <c r="F32" s="10"/>
      <c r="G32" s="15"/>
      <c r="H32" s="15"/>
      <c r="I32" s="18"/>
      <c r="J32" s="16"/>
      <c r="K32" s="18"/>
      <c r="L32" s="16"/>
      <c r="M32" s="18"/>
      <c r="N32" s="16"/>
      <c r="O32" s="18"/>
      <c r="P32" s="16"/>
      <c r="Q32" s="18"/>
      <c r="R32" s="16"/>
      <c r="S32" s="18"/>
      <c r="T32" s="16"/>
      <c r="U32" s="18"/>
      <c r="V32" s="16"/>
      <c r="W32" s="18"/>
      <c r="X32" s="16"/>
      <c r="Y32" s="18"/>
      <c r="Z32" s="16"/>
      <c r="AA32" s="18"/>
      <c r="AB32" s="16"/>
      <c r="AC32" s="15"/>
      <c r="AD32" s="15"/>
      <c r="AE32" s="15"/>
      <c r="AF32" s="3"/>
      <c r="AG32" s="3"/>
      <c r="AH32" s="3"/>
      <c r="AI32" s="21"/>
      <c r="AJ32" s="21"/>
      <c r="AK32" s="21"/>
      <c r="AL32" s="21"/>
      <c r="AM32" s="21"/>
      <c r="AN32" s="21"/>
      <c r="AO32" s="21"/>
      <c r="AP32" s="21"/>
      <c r="AQ32" s="21"/>
      <c r="AR32" s="21"/>
      <c r="AS32" s="21"/>
      <c r="AT32" s="21"/>
      <c r="AU32" s="21"/>
      <c r="AV32" s="21"/>
      <c r="AW32" s="21"/>
      <c r="AX32" s="21"/>
      <c r="AY32" s="21"/>
      <c r="AZ32" s="21"/>
      <c r="BA32" s="21"/>
      <c r="BB32" s="21"/>
      <c r="BC32" s="15"/>
      <c r="BD32" s="15"/>
      <c r="BE32" s="16"/>
      <c r="BF32" s="8"/>
      <c r="BG32" s="8"/>
      <c r="BH32" s="8"/>
      <c r="BI32" s="21"/>
      <c r="BJ32" s="21"/>
      <c r="BK32" s="21"/>
      <c r="BL32" s="21"/>
      <c r="BM32" s="21"/>
      <c r="BN32" s="21"/>
      <c r="BO32" s="21"/>
      <c r="BP32" s="21"/>
      <c r="BQ32" s="21"/>
      <c r="BR32" s="21"/>
      <c r="BS32" s="21"/>
      <c r="BT32" s="21"/>
      <c r="BU32" s="21"/>
      <c r="BV32" s="21"/>
      <c r="BW32" s="21"/>
      <c r="BX32" s="21"/>
      <c r="BY32" s="21"/>
      <c r="BZ32" s="21"/>
      <c r="CA32" s="21"/>
      <c r="CB32" s="21"/>
      <c r="CE32" s="1"/>
      <c r="CF32" s="20"/>
      <c r="CG32" s="20"/>
      <c r="CH32" s="20"/>
      <c r="CI32" s="20"/>
      <c r="CJ32" s="20"/>
      <c r="CK32" s="20"/>
      <c r="CL32" s="20"/>
      <c r="CM32" s="20"/>
      <c r="CN32" s="20"/>
      <c r="CO32" s="20"/>
      <c r="CP32" s="23"/>
      <c r="CQ32" s="20"/>
      <c r="CR32" s="20"/>
    </row>
    <row r="33" spans="1:96" ht="15">
      <c r="A33" s="15"/>
      <c r="B33" s="10"/>
      <c r="C33" s="10"/>
      <c r="D33" s="10"/>
      <c r="E33" s="10"/>
      <c r="F33" s="10"/>
      <c r="G33" s="15"/>
      <c r="H33" s="15"/>
      <c r="I33" s="18"/>
      <c r="J33" s="16"/>
      <c r="K33" s="18"/>
      <c r="L33" s="16"/>
      <c r="M33" s="18"/>
      <c r="N33" s="16"/>
      <c r="O33" s="18"/>
      <c r="P33" s="16"/>
      <c r="Q33" s="18"/>
      <c r="R33" s="16"/>
      <c r="S33" s="18"/>
      <c r="T33" s="16"/>
      <c r="U33" s="18"/>
      <c r="V33" s="16"/>
      <c r="W33" s="18"/>
      <c r="X33" s="16"/>
      <c r="Y33" s="18"/>
      <c r="Z33" s="16"/>
      <c r="AA33" s="18"/>
      <c r="AB33" s="16"/>
      <c r="AC33" s="15"/>
      <c r="AD33" s="15"/>
      <c r="AE33" s="15"/>
      <c r="AF33" s="3"/>
      <c r="AG33" s="3"/>
      <c r="AH33" s="3"/>
      <c r="AI33" s="21"/>
      <c r="AJ33" s="21"/>
      <c r="AK33" s="21"/>
      <c r="AL33" s="21"/>
      <c r="AM33" s="21"/>
      <c r="AN33" s="21"/>
      <c r="AO33" s="21"/>
      <c r="AP33" s="21"/>
      <c r="AQ33" s="21"/>
      <c r="AR33" s="21"/>
      <c r="AS33" s="21"/>
      <c r="AT33" s="21"/>
      <c r="AU33" s="21"/>
      <c r="AV33" s="21"/>
      <c r="AW33" s="21"/>
      <c r="AX33" s="21"/>
      <c r="AY33" s="21"/>
      <c r="AZ33" s="21"/>
      <c r="BA33" s="21"/>
      <c r="BB33" s="21"/>
      <c r="BC33" s="15"/>
      <c r="BD33" s="15"/>
      <c r="BE33" s="16"/>
      <c r="BF33" s="8"/>
      <c r="BG33" s="8"/>
      <c r="BH33" s="8"/>
      <c r="BI33" s="21"/>
      <c r="BJ33" s="21"/>
      <c r="BK33" s="21"/>
      <c r="BL33" s="21"/>
      <c r="BM33" s="21"/>
      <c r="BN33" s="21"/>
      <c r="BO33" s="21"/>
      <c r="BP33" s="21"/>
      <c r="BQ33" s="21"/>
      <c r="BR33" s="21"/>
      <c r="BS33" s="21"/>
      <c r="BT33" s="21"/>
      <c r="BU33" s="21"/>
      <c r="BV33" s="21"/>
      <c r="BW33" s="21"/>
      <c r="BX33" s="21"/>
      <c r="BY33" s="21"/>
      <c r="BZ33" s="21"/>
      <c r="CA33" s="21"/>
      <c r="CB33" s="21"/>
      <c r="CE33" s="1"/>
      <c r="CF33" s="20"/>
      <c r="CG33" s="20"/>
      <c r="CH33" s="20"/>
      <c r="CI33" s="20"/>
      <c r="CJ33" s="20"/>
      <c r="CK33" s="20"/>
      <c r="CL33" s="20"/>
      <c r="CM33" s="20"/>
      <c r="CN33" s="20"/>
      <c r="CO33" s="20"/>
      <c r="CP33" s="23"/>
      <c r="CQ33" s="20"/>
      <c r="CR33" s="20"/>
    </row>
    <row r="34" spans="1:96" ht="15">
      <c r="A34" t="s">
        <v>41</v>
      </c>
      <c r="B34" s="4"/>
      <c r="C34" s="4"/>
      <c r="D34" s="4"/>
      <c r="E34" s="4"/>
      <c r="F34" s="4"/>
      <c r="I34" s="5"/>
      <c r="J34" s="5"/>
      <c r="K34" s="5"/>
      <c r="L34" s="1"/>
      <c r="M34" s="1"/>
      <c r="N34" s="1"/>
      <c r="O34" s="1"/>
      <c r="P34" s="1"/>
      <c r="Q34" s="5"/>
      <c r="R34" s="1"/>
      <c r="S34" s="1"/>
      <c r="T34" s="1"/>
      <c r="U34" s="5"/>
      <c r="V34" s="1"/>
      <c r="W34" s="1"/>
      <c r="X34" s="1"/>
      <c r="Y34" s="5"/>
      <c r="Z34" s="1"/>
      <c r="AA34" s="1"/>
      <c r="AB34" s="1"/>
      <c r="AF34" s="5"/>
      <c r="AG34" s="5"/>
      <c r="AI34" s="1"/>
      <c r="AJ34" s="21"/>
      <c r="AK34" s="21"/>
      <c r="AL34" s="21"/>
      <c r="AM34" s="21"/>
      <c r="AN34" s="21"/>
      <c r="AO34" s="21"/>
      <c r="AP34" s="21"/>
      <c r="AQ34" s="21"/>
      <c r="AR34" s="21"/>
      <c r="AS34" s="21"/>
      <c r="AT34" s="21"/>
      <c r="AU34" s="21"/>
      <c r="AV34" s="21"/>
      <c r="AW34" s="21"/>
      <c r="AX34" s="21"/>
      <c r="AY34" s="21"/>
      <c r="AZ34" s="21"/>
      <c r="BA34" s="21"/>
      <c r="BB34" s="21"/>
      <c r="BC34" s="15"/>
      <c r="BD34" s="15"/>
      <c r="BE34" s="16"/>
      <c r="BF34" s="24"/>
      <c r="BG34" s="24"/>
      <c r="BH34" s="24"/>
      <c r="BI34" s="21"/>
      <c r="BJ34" s="21"/>
      <c r="BK34" s="21"/>
      <c r="BL34" s="21"/>
      <c r="BM34" s="21"/>
      <c r="BN34" s="21"/>
      <c r="BO34" s="21"/>
      <c r="BP34" s="21"/>
      <c r="BQ34" s="21"/>
      <c r="BR34" s="21"/>
      <c r="BS34" s="21"/>
      <c r="BT34" s="21"/>
      <c r="BU34" s="21"/>
      <c r="BV34" s="21"/>
      <c r="BW34" s="21"/>
      <c r="BX34" s="21"/>
      <c r="BY34" s="21"/>
      <c r="BZ34" s="21"/>
      <c r="CA34" s="21"/>
      <c r="CB34" s="21"/>
      <c r="CE34" s="1"/>
      <c r="CF34" s="20"/>
      <c r="CG34" s="20"/>
      <c r="CH34" s="20"/>
      <c r="CI34" s="20"/>
      <c r="CJ34" s="20"/>
      <c r="CK34" s="20"/>
      <c r="CL34" s="20"/>
      <c r="CM34" s="20"/>
      <c r="CN34" s="20"/>
      <c r="CO34" s="20"/>
      <c r="CP34" s="23"/>
      <c r="CQ34" s="20"/>
      <c r="CR34" s="20"/>
    </row>
    <row r="35" spans="2:96" ht="15">
      <c r="B35" s="4"/>
      <c r="C35" s="4"/>
      <c r="D35" s="4"/>
      <c r="E35" s="4"/>
      <c r="F35" t="s">
        <v>39</v>
      </c>
      <c r="I35" s="5"/>
      <c r="J35" s="5"/>
      <c r="K35" s="5"/>
      <c r="L35" s="1"/>
      <c r="M35" s="1"/>
      <c r="N35" s="1"/>
      <c r="O35" s="1"/>
      <c r="P35" s="1"/>
      <c r="Q35" s="5"/>
      <c r="R35" s="1"/>
      <c r="S35" s="1"/>
      <c r="T35" s="1"/>
      <c r="U35" s="5"/>
      <c r="V35" s="1"/>
      <c r="W35" s="1"/>
      <c r="X35" s="1"/>
      <c r="Y35" s="5"/>
      <c r="Z35" s="1"/>
      <c r="AA35" s="1"/>
      <c r="AB35" s="1"/>
      <c r="AD35" t="s">
        <v>33</v>
      </c>
      <c r="AF35" s="5"/>
      <c r="AG35" s="5"/>
      <c r="AI35" s="1"/>
      <c r="AJ35" s="21"/>
      <c r="AK35" s="21"/>
      <c r="AL35" s="21"/>
      <c r="AM35" s="21"/>
      <c r="AN35" s="21"/>
      <c r="AO35" s="21"/>
      <c r="AP35" s="21"/>
      <c r="AQ35" s="21"/>
      <c r="AR35" s="21"/>
      <c r="AS35" s="21"/>
      <c r="AT35" s="21"/>
      <c r="AU35" s="21"/>
      <c r="AV35" s="21"/>
      <c r="AW35" s="21"/>
      <c r="AX35" s="21"/>
      <c r="AY35" s="21"/>
      <c r="AZ35" s="21"/>
      <c r="BA35" s="21"/>
      <c r="BB35" s="21"/>
      <c r="BC35" s="15"/>
      <c r="BD35" s="15"/>
      <c r="BE35" s="16"/>
      <c r="BF35" s="24"/>
      <c r="BG35" s="24"/>
      <c r="BH35" s="24"/>
      <c r="BI35" s="21"/>
      <c r="BJ35" s="21"/>
      <c r="BK35" s="21"/>
      <c r="BL35" s="21"/>
      <c r="BM35" s="21"/>
      <c r="BN35" s="21"/>
      <c r="BO35" s="21"/>
      <c r="BP35" s="21"/>
      <c r="BQ35" s="21"/>
      <c r="BR35" s="21"/>
      <c r="BS35" s="21"/>
      <c r="BT35" s="21"/>
      <c r="BU35" s="21"/>
      <c r="BV35" s="21"/>
      <c r="BW35" s="21"/>
      <c r="BX35" s="21"/>
      <c r="BY35" s="21"/>
      <c r="BZ35" s="21"/>
      <c r="CA35" s="21"/>
      <c r="CB35" s="21"/>
      <c r="CE35" s="1"/>
      <c r="CF35" s="20"/>
      <c r="CG35" s="20"/>
      <c r="CH35" s="20"/>
      <c r="CI35" s="20"/>
      <c r="CJ35" s="20"/>
      <c r="CK35" s="20"/>
      <c r="CL35" s="20"/>
      <c r="CM35" s="20"/>
      <c r="CN35" s="20"/>
      <c r="CO35" s="20"/>
      <c r="CP35" s="23"/>
      <c r="CQ35" s="20"/>
      <c r="CR35" s="20"/>
    </row>
    <row r="36" spans="1:96" ht="15">
      <c r="A36" s="15" t="s">
        <v>143</v>
      </c>
      <c r="B36" s="26"/>
      <c r="C36" s="26"/>
      <c r="D36" s="26"/>
      <c r="E36" s="26"/>
      <c r="F36" s="26"/>
      <c r="G36" s="15"/>
      <c r="H36" s="15"/>
      <c r="I36" s="25"/>
      <c r="J36" s="24"/>
      <c r="K36" s="25"/>
      <c r="L36" s="16"/>
      <c r="M36" s="16"/>
      <c r="N36" s="16"/>
      <c r="O36" s="16"/>
      <c r="P36" s="16"/>
      <c r="Q36" s="25"/>
      <c r="R36" s="16"/>
      <c r="S36" s="16"/>
      <c r="T36" s="16"/>
      <c r="U36" s="25"/>
      <c r="V36" s="16"/>
      <c r="W36" s="16"/>
      <c r="X36" s="16"/>
      <c r="Y36" s="25"/>
      <c r="Z36" s="16"/>
      <c r="AA36" s="16"/>
      <c r="AB36" s="16"/>
      <c r="AC36" s="15"/>
      <c r="AD36" s="15"/>
      <c r="AE36" s="15"/>
      <c r="AF36" s="24"/>
      <c r="AG36" s="24"/>
      <c r="AH36" s="24"/>
      <c r="AI36" s="21"/>
      <c r="AJ36" s="21"/>
      <c r="AK36" s="21"/>
      <c r="AL36" s="21"/>
      <c r="AM36" s="21"/>
      <c r="AN36" s="21"/>
      <c r="AO36" s="21"/>
      <c r="AP36" s="21"/>
      <c r="AQ36" s="21"/>
      <c r="AR36" s="21"/>
      <c r="AS36" s="21"/>
      <c r="AT36" s="21"/>
      <c r="AU36" s="21"/>
      <c r="AV36" s="21"/>
      <c r="AW36" s="21"/>
      <c r="AX36" s="21"/>
      <c r="AY36" s="21"/>
      <c r="AZ36" s="21"/>
      <c r="BA36" s="21"/>
      <c r="BB36" s="21"/>
      <c r="BC36" s="15"/>
      <c r="BD36" s="15"/>
      <c r="BE36" s="16"/>
      <c r="BF36" s="24"/>
      <c r="BG36" s="24"/>
      <c r="BH36" s="24"/>
      <c r="BI36" s="21"/>
      <c r="BJ36" s="21"/>
      <c r="BK36" s="21"/>
      <c r="BL36" s="21"/>
      <c r="BM36" s="21"/>
      <c r="BN36" s="21"/>
      <c r="BO36" s="21"/>
      <c r="BP36" s="21"/>
      <c r="BQ36" s="21"/>
      <c r="BR36" s="21"/>
      <c r="BS36" s="21"/>
      <c r="BT36" s="21"/>
      <c r="BU36" s="21"/>
      <c r="BV36" s="21"/>
      <c r="BW36" s="21"/>
      <c r="BX36" s="21"/>
      <c r="BY36" s="21"/>
      <c r="BZ36" s="21"/>
      <c r="CA36" s="21"/>
      <c r="CB36" s="21"/>
      <c r="CE36" s="1"/>
      <c r="CF36" s="20"/>
      <c r="CG36" s="20"/>
      <c r="CH36" s="20"/>
      <c r="CI36" s="20"/>
      <c r="CJ36" s="20"/>
      <c r="CK36" s="20"/>
      <c r="CL36" s="20"/>
      <c r="CM36" s="20"/>
      <c r="CN36" s="20"/>
      <c r="CO36" s="20"/>
      <c r="CP36" s="23"/>
      <c r="CQ36" s="20"/>
      <c r="CR36" s="20"/>
    </row>
    <row r="37" spans="2:80" ht="15">
      <c r="B37" s="10" t="s">
        <v>19</v>
      </c>
      <c r="C37" s="10" t="s">
        <v>20</v>
      </c>
      <c r="D37" s="10" t="s">
        <v>27</v>
      </c>
      <c r="E37" s="10" t="s">
        <v>28</v>
      </c>
      <c r="F37" s="10" t="s">
        <v>9</v>
      </c>
      <c r="G37" t="s">
        <v>1</v>
      </c>
      <c r="H37" s="4" t="s">
        <v>0</v>
      </c>
      <c r="I37" s="6" t="s">
        <v>14</v>
      </c>
      <c r="J37" t="s">
        <v>10</v>
      </c>
      <c r="K37" s="6" t="s">
        <v>15</v>
      </c>
      <c r="L37" t="s">
        <v>10</v>
      </c>
      <c r="M37" s="6" t="s">
        <v>66</v>
      </c>
      <c r="N37" t="s">
        <v>10</v>
      </c>
      <c r="O37" s="6" t="s">
        <v>95</v>
      </c>
      <c r="P37" t="s">
        <v>10</v>
      </c>
      <c r="Q37" s="6" t="s">
        <v>101</v>
      </c>
      <c r="R37" t="s">
        <v>10</v>
      </c>
      <c r="S37" s="6" t="s">
        <v>102</v>
      </c>
      <c r="T37" t="s">
        <v>10</v>
      </c>
      <c r="U37" s="6" t="s">
        <v>145</v>
      </c>
      <c r="V37" t="s">
        <v>10</v>
      </c>
      <c r="W37" s="6" t="s">
        <v>146</v>
      </c>
      <c r="X37" t="s">
        <v>10</v>
      </c>
      <c r="Y37" s="6" t="s">
        <v>113</v>
      </c>
      <c r="Z37" t="s">
        <v>10</v>
      </c>
      <c r="AA37" s="6" t="s">
        <v>114</v>
      </c>
      <c r="AB37" t="s">
        <v>10</v>
      </c>
      <c r="AD37" t="s">
        <v>0</v>
      </c>
      <c r="AE37" t="s">
        <v>1</v>
      </c>
      <c r="AF37" s="2" t="s">
        <v>3</v>
      </c>
      <c r="AG37" s="2" t="s">
        <v>69</v>
      </c>
      <c r="AH37" s="2" t="s">
        <v>16</v>
      </c>
      <c r="AI37" t="s">
        <v>67</v>
      </c>
      <c r="AK37" t="s">
        <v>68</v>
      </c>
      <c r="AM37" t="s">
        <v>70</v>
      </c>
      <c r="AO37" t="s">
        <v>96</v>
      </c>
      <c r="AQ37" t="s">
        <v>109</v>
      </c>
      <c r="AS37" t="s">
        <v>110</v>
      </c>
      <c r="AU37" t="s">
        <v>147</v>
      </c>
      <c r="AW37" t="s">
        <v>148</v>
      </c>
      <c r="AY37" t="s">
        <v>117</v>
      </c>
      <c r="BA37" t="s">
        <v>118</v>
      </c>
      <c r="BE37" s="1"/>
      <c r="BF37" s="5"/>
      <c r="BG37" s="5"/>
      <c r="BH37" s="5"/>
      <c r="BI37" s="1"/>
      <c r="BJ37" s="1"/>
      <c r="BK37" s="1"/>
      <c r="BL37" s="1"/>
      <c r="BM37" s="1"/>
      <c r="BN37" s="1"/>
      <c r="BO37" s="1"/>
      <c r="BP37" s="1"/>
      <c r="BQ37" s="1"/>
      <c r="BR37" s="1"/>
      <c r="BS37" s="1"/>
      <c r="BT37" s="1"/>
      <c r="BU37" s="1"/>
      <c r="BV37" s="1"/>
      <c r="BW37" s="1"/>
      <c r="BX37" s="1"/>
      <c r="BY37" s="1"/>
      <c r="BZ37" s="1"/>
      <c r="CA37" s="1"/>
      <c r="CB37" s="1"/>
    </row>
    <row r="38" spans="1:80" ht="1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t="s">
        <v>2</v>
      </c>
      <c r="AJ38" s="13" t="s">
        <v>5</v>
      </c>
      <c r="AK38" s="13" t="s">
        <v>2</v>
      </c>
      <c r="AL38" s="13" t="s">
        <v>5</v>
      </c>
      <c r="AM38" s="13" t="s">
        <v>2</v>
      </c>
      <c r="AN38" s="13" t="s">
        <v>5</v>
      </c>
      <c r="AO38" s="13" t="s">
        <v>2</v>
      </c>
      <c r="AP38" s="13" t="s">
        <v>5</v>
      </c>
      <c r="AQ38" s="13" t="s">
        <v>2</v>
      </c>
      <c r="AR38" s="13" t="s">
        <v>5</v>
      </c>
      <c r="AS38" s="13" t="s">
        <v>2</v>
      </c>
      <c r="AT38" s="13" t="s">
        <v>5</v>
      </c>
      <c r="AU38" s="13" t="s">
        <v>2</v>
      </c>
      <c r="AV38" s="13" t="s">
        <v>5</v>
      </c>
      <c r="AW38" s="13" t="s">
        <v>2</v>
      </c>
      <c r="AX38" s="13" t="s">
        <v>5</v>
      </c>
      <c r="AY38" s="13" t="s">
        <v>2</v>
      </c>
      <c r="AZ38" s="13" t="s">
        <v>5</v>
      </c>
      <c r="BA38" s="13" t="s">
        <v>2</v>
      </c>
      <c r="BB38" s="13" t="s">
        <v>5</v>
      </c>
      <c r="BE38" s="1"/>
      <c r="BF38" s="5"/>
      <c r="BG38" s="5"/>
      <c r="BH38" s="5"/>
      <c r="BI38" s="1"/>
      <c r="BJ38" s="1"/>
      <c r="BK38" s="1"/>
      <c r="BL38" s="1"/>
      <c r="BM38" s="1"/>
      <c r="BN38" s="1"/>
      <c r="BO38" s="1"/>
      <c r="BP38" s="1"/>
      <c r="BQ38" s="1"/>
      <c r="BR38" s="1"/>
      <c r="BS38" s="1"/>
      <c r="BT38" s="1"/>
      <c r="BU38" s="1"/>
      <c r="BV38" s="1"/>
      <c r="BW38" s="1"/>
      <c r="BX38" s="1"/>
      <c r="BY38" s="1"/>
      <c r="BZ38" s="1"/>
      <c r="CA38" s="1"/>
      <c r="CB38" s="1"/>
    </row>
    <row r="39" spans="1:80" ht="15">
      <c r="A39" s="15"/>
      <c r="B39" s="10">
        <v>59010</v>
      </c>
      <c r="C39" s="10">
        <v>59015</v>
      </c>
      <c r="D39" s="9" t="s">
        <v>65</v>
      </c>
      <c r="E39" s="9" t="s">
        <v>112</v>
      </c>
      <c r="F39" s="9" t="s">
        <v>11</v>
      </c>
      <c r="G39" s="15" t="str">
        <f>TEXT(B39,"00000")&amp;"-"&amp;TEXT(C39,"00000")</f>
        <v>59010-59015</v>
      </c>
      <c r="H39" s="15" t="str">
        <f>TEXT(D39,"0000")&amp;"-"&amp;TEXT(E39,"0000")</f>
        <v>BP1J-BP21</v>
      </c>
      <c r="I39" s="18">
        <v>-4.64</v>
      </c>
      <c r="J39" s="16">
        <v>0.1</v>
      </c>
      <c r="K39" s="18">
        <v>-3.67</v>
      </c>
      <c r="L39" s="16">
        <v>0.1</v>
      </c>
      <c r="M39" s="18">
        <v>-5.46</v>
      </c>
      <c r="N39" s="16">
        <v>0.1</v>
      </c>
      <c r="O39" s="18">
        <v>-4.52</v>
      </c>
      <c r="P39" s="16">
        <v>0.1</v>
      </c>
      <c r="Q39" s="18">
        <v>-6.08</v>
      </c>
      <c r="R39" s="16">
        <v>0.1</v>
      </c>
      <c r="S39" s="18">
        <v>3.33</v>
      </c>
      <c r="T39" s="16">
        <v>0.1</v>
      </c>
      <c r="U39" s="18"/>
      <c r="V39" s="16"/>
      <c r="W39" s="18"/>
      <c r="X39" s="16"/>
      <c r="Y39" s="18"/>
      <c r="Z39" s="16"/>
      <c r="AA39" s="18"/>
      <c r="AB39" s="16"/>
      <c r="AC39" s="15"/>
      <c r="AD39" s="15" t="str">
        <f>H39</f>
        <v>BP1J-BP21</v>
      </c>
      <c r="AE39" s="15" t="str">
        <f>TEXT(B39,"00000")&amp;"-"&amp;TEXT(C39,"00000")</f>
        <v>59010-59015</v>
      </c>
      <c r="AF39" s="3">
        <v>194.64</v>
      </c>
      <c r="AG39" s="3">
        <v>72.82</v>
      </c>
      <c r="AH39" s="2"/>
      <c r="AI39" s="21">
        <f>I39</f>
        <v>-4.64</v>
      </c>
      <c r="AJ39" s="21">
        <f>AI39+$AF39-$AG39</f>
        <v>117.18</v>
      </c>
      <c r="AK39" s="21">
        <f>K39</f>
        <v>-3.67</v>
      </c>
      <c r="AL39" s="21">
        <f>AK39+$AF39-$AG39</f>
        <v>118.15</v>
      </c>
      <c r="AM39" s="21">
        <f>M39</f>
        <v>-5.46</v>
      </c>
      <c r="AN39" s="21">
        <f>AM39+$AF39-$AG39</f>
        <v>116.35999999999999</v>
      </c>
      <c r="AO39" s="21">
        <f>O39</f>
        <v>-4.52</v>
      </c>
      <c r="AP39" s="21">
        <f>AO39+$AF39-$AG39</f>
        <v>117.29999999999998</v>
      </c>
      <c r="AQ39" s="21">
        <f>Q39</f>
        <v>-6.08</v>
      </c>
      <c r="AR39" s="21">
        <f>AQ39+$AF39-$AG39</f>
        <v>115.73999999999998</v>
      </c>
      <c r="AS39" s="21">
        <f>S39</f>
        <v>3.33</v>
      </c>
      <c r="AT39" s="21">
        <f>AS39+$AF39-$AG39</f>
        <v>125.15</v>
      </c>
      <c r="AU39" s="21"/>
      <c r="AV39" s="21"/>
      <c r="AW39" s="21"/>
      <c r="AX39" s="21"/>
      <c r="AY39" s="21"/>
      <c r="AZ39" s="21"/>
      <c r="BA39" s="21"/>
      <c r="BB39" s="21"/>
      <c r="BE39" s="1"/>
      <c r="BF39" s="5"/>
      <c r="BG39" s="5"/>
      <c r="BH39" s="5"/>
      <c r="BI39" s="1"/>
      <c r="BJ39" s="1"/>
      <c r="BK39" s="1"/>
      <c r="BL39" s="1"/>
      <c r="BM39" s="1"/>
      <c r="BN39" s="1"/>
      <c r="BO39" s="1"/>
      <c r="BP39" s="1"/>
      <c r="BQ39" s="1"/>
      <c r="BR39" s="1"/>
      <c r="BS39" s="1"/>
      <c r="BT39" s="1"/>
      <c r="BU39" s="1"/>
      <c r="BV39" s="1"/>
      <c r="BW39" s="1"/>
      <c r="BX39" s="1"/>
      <c r="BY39" s="1"/>
      <c r="BZ39" s="1"/>
      <c r="CA39" s="1"/>
      <c r="CB39" s="1"/>
    </row>
    <row r="40" spans="1:80" ht="15">
      <c r="A40" s="15"/>
      <c r="B40" s="10">
        <v>59024</v>
      </c>
      <c r="C40" s="10">
        <v>59029</v>
      </c>
      <c r="D40" s="9" t="s">
        <v>65</v>
      </c>
      <c r="E40" s="9" t="s">
        <v>112</v>
      </c>
      <c r="F40" s="9" t="s">
        <v>11</v>
      </c>
      <c r="G40" s="15" t="str">
        <f>TEXT(B40,"00000")&amp;"-"&amp;TEXT(C40,"00000")</f>
        <v>59024-59029</v>
      </c>
      <c r="H40" s="15" t="str">
        <f>TEXT(D40,"0000")&amp;"-"&amp;TEXT(E40,"0000")</f>
        <v>BP1J-BP21</v>
      </c>
      <c r="I40" s="18">
        <v>-34.29</v>
      </c>
      <c r="J40" s="16">
        <v>0.1</v>
      </c>
      <c r="K40" s="18">
        <v>-33.36</v>
      </c>
      <c r="L40" s="16">
        <v>0.1</v>
      </c>
      <c r="M40" s="18">
        <v>-35.12</v>
      </c>
      <c r="N40" s="16">
        <v>0.1</v>
      </c>
      <c r="O40" s="18">
        <v>-34.23</v>
      </c>
      <c r="P40" s="16">
        <v>0.1</v>
      </c>
      <c r="Q40" s="18">
        <v>-35.76</v>
      </c>
      <c r="R40" s="16">
        <v>0.1</v>
      </c>
      <c r="S40" s="18">
        <v>-26.1</v>
      </c>
      <c r="T40" s="16">
        <v>0.1</v>
      </c>
      <c r="U40" s="18">
        <v>-22.09</v>
      </c>
      <c r="V40" s="16">
        <v>0.5</v>
      </c>
      <c r="W40" s="18">
        <v>-23.73</v>
      </c>
      <c r="X40" s="16">
        <v>0.5</v>
      </c>
      <c r="Y40" s="18"/>
      <c r="Z40" s="16"/>
      <c r="AA40" s="18"/>
      <c r="AB40" s="16"/>
      <c r="AC40" s="15"/>
      <c r="AD40" s="15" t="str">
        <f>H40</f>
        <v>BP1J-BP21</v>
      </c>
      <c r="AE40" s="15" t="str">
        <f>TEXT(B40,"00000")&amp;"-"&amp;TEXT(C40,"00000")</f>
        <v>59024-59029</v>
      </c>
      <c r="AF40" s="3">
        <v>195.69</v>
      </c>
      <c r="AG40" s="3">
        <v>43.25</v>
      </c>
      <c r="AH40" s="2"/>
      <c r="AI40" s="21">
        <f>I40</f>
        <v>-34.29</v>
      </c>
      <c r="AJ40" s="21">
        <f>AI40+$AF40-$AG40</f>
        <v>118.15</v>
      </c>
      <c r="AK40" s="21">
        <f>K40</f>
        <v>-33.36</v>
      </c>
      <c r="AL40" s="21">
        <f>AK40+$AF40-$AG40</f>
        <v>119.07999999999998</v>
      </c>
      <c r="AM40" s="21">
        <f>M40</f>
        <v>-35.12</v>
      </c>
      <c r="AN40" s="21">
        <f>AM40+$AF40-$AG40</f>
        <v>117.32</v>
      </c>
      <c r="AO40" s="21">
        <f>O40</f>
        <v>-34.23</v>
      </c>
      <c r="AP40" s="21">
        <f>AO40+$AF40-$AG40</f>
        <v>118.21000000000001</v>
      </c>
      <c r="AQ40" s="21">
        <f>Q40</f>
        <v>-35.76</v>
      </c>
      <c r="AR40" s="21">
        <f>AQ40+$AF40-$AG40</f>
        <v>116.68</v>
      </c>
      <c r="AS40" s="21">
        <f>S40</f>
        <v>-26.1</v>
      </c>
      <c r="AT40" s="21">
        <f>AS40+$AF40-$AG40</f>
        <v>126.34</v>
      </c>
      <c r="AU40" s="21">
        <f>U40</f>
        <v>-22.09</v>
      </c>
      <c r="AV40" s="21">
        <f>AU40+$AF40-$AG40</f>
        <v>130.35</v>
      </c>
      <c r="AW40" s="21">
        <f>W40</f>
        <v>-23.73</v>
      </c>
      <c r="AX40" s="21">
        <f>AW40+$AF40-$AG40</f>
        <v>128.71</v>
      </c>
      <c r="AY40" s="21"/>
      <c r="AZ40" s="21"/>
      <c r="BA40" s="21"/>
      <c r="BB40" s="21"/>
      <c r="BE40" s="1"/>
      <c r="BF40" s="5"/>
      <c r="BG40" s="5"/>
      <c r="BH40" s="5"/>
      <c r="BI40" s="1"/>
      <c r="BJ40" s="1"/>
      <c r="BK40" s="1"/>
      <c r="BL40" s="1"/>
      <c r="BM40" s="1"/>
      <c r="BN40" s="1"/>
      <c r="BO40" s="1"/>
      <c r="BP40" s="1"/>
      <c r="BQ40" s="1"/>
      <c r="BR40" s="1"/>
      <c r="BS40" s="1"/>
      <c r="BT40" s="1"/>
      <c r="BU40" s="1"/>
      <c r="BV40" s="1"/>
      <c r="BW40" s="1"/>
      <c r="BX40" s="1"/>
      <c r="BY40" s="1"/>
      <c r="BZ40" s="1"/>
      <c r="CA40" s="1"/>
      <c r="CB40" s="1"/>
    </row>
    <row r="41" spans="1:80" ht="15">
      <c r="A41" s="15"/>
      <c r="B41" s="10">
        <v>59192</v>
      </c>
      <c r="C41" s="10">
        <v>59198</v>
      </c>
      <c r="D41" s="9" t="s">
        <v>65</v>
      </c>
      <c r="E41" s="9" t="s">
        <v>112</v>
      </c>
      <c r="F41" s="9" t="s">
        <v>11</v>
      </c>
      <c r="G41" s="15" t="str">
        <f>TEXT(B41,"00000")&amp;"-"&amp;TEXT(C41,"00000")</f>
        <v>59192-59198</v>
      </c>
      <c r="H41" s="15" t="str">
        <f>TEXT(D41,"0000")&amp;"-"&amp;TEXT(E41,"0000")</f>
        <v>BP1J-BP21</v>
      </c>
      <c r="I41" s="18">
        <v>-34.48</v>
      </c>
      <c r="J41" s="16">
        <v>0.1</v>
      </c>
      <c r="K41" s="18">
        <v>-33.45</v>
      </c>
      <c r="L41" s="16">
        <v>0.1</v>
      </c>
      <c r="M41" s="18">
        <v>-35.29</v>
      </c>
      <c r="N41" s="16">
        <v>0.1</v>
      </c>
      <c r="O41" s="18">
        <v>-34.28</v>
      </c>
      <c r="P41" s="16">
        <v>0.1</v>
      </c>
      <c r="Q41" s="18">
        <v>-35.93</v>
      </c>
      <c r="R41" s="16">
        <v>0.1</v>
      </c>
      <c r="S41" s="18">
        <v>-26.51</v>
      </c>
      <c r="T41" s="16">
        <v>0.1</v>
      </c>
      <c r="U41" s="18">
        <v>-22.23</v>
      </c>
      <c r="V41" s="16">
        <v>0.2</v>
      </c>
      <c r="W41" s="18">
        <v>-24.02</v>
      </c>
      <c r="X41" s="16">
        <v>0.2</v>
      </c>
      <c r="Y41" s="18"/>
      <c r="Z41" s="16"/>
      <c r="AA41" s="18"/>
      <c r="AB41" s="16"/>
      <c r="AC41" s="15"/>
      <c r="AD41" s="15" t="str">
        <f>H41</f>
        <v>BP1J-BP21</v>
      </c>
      <c r="AE41" s="15" t="str">
        <f>TEXT(B41,"00000")&amp;"-"&amp;TEXT(C41,"00000")</f>
        <v>59192-59198</v>
      </c>
      <c r="AF41" s="3">
        <v>195.69</v>
      </c>
      <c r="AG41" s="3">
        <v>43.26</v>
      </c>
      <c r="AH41" s="2"/>
      <c r="AI41" s="21">
        <f>I41</f>
        <v>-34.48</v>
      </c>
      <c r="AJ41" s="21">
        <f>AI41+$AF41-$AG41</f>
        <v>117.95000000000002</v>
      </c>
      <c r="AK41" s="21">
        <f>K41</f>
        <v>-33.45</v>
      </c>
      <c r="AL41" s="21">
        <f>AK41+$AF41-$AG41</f>
        <v>118.98000000000002</v>
      </c>
      <c r="AM41" s="21">
        <f>M41</f>
        <v>-35.29</v>
      </c>
      <c r="AN41" s="21">
        <f>AM41+$AF41-$AG41</f>
        <v>117.14000000000001</v>
      </c>
      <c r="AO41" s="21">
        <f>O41</f>
        <v>-34.28</v>
      </c>
      <c r="AP41" s="21">
        <f>AO41+$AF41-$AG41</f>
        <v>118.15</v>
      </c>
      <c r="AQ41" s="21">
        <f>Q41</f>
        <v>-35.93</v>
      </c>
      <c r="AR41" s="21">
        <f>AQ41+$AF41-$AG41</f>
        <v>116.5</v>
      </c>
      <c r="AS41" s="21">
        <f>S41</f>
        <v>-26.51</v>
      </c>
      <c r="AT41" s="21">
        <f>AS41+$AF41-$AG41</f>
        <v>125.92000000000002</v>
      </c>
      <c r="AU41" s="21">
        <f>U41</f>
        <v>-22.23</v>
      </c>
      <c r="AV41" s="21">
        <f>AU41+$AF41-$AG41</f>
        <v>130.20000000000002</v>
      </c>
      <c r="AW41" s="21">
        <f>W41</f>
        <v>-24.02</v>
      </c>
      <c r="AX41" s="21">
        <f>AW41+$AF41-$AG41</f>
        <v>128.41</v>
      </c>
      <c r="AY41" s="21"/>
      <c r="AZ41" s="21"/>
      <c r="BA41" s="21"/>
      <c r="BB41" s="21"/>
      <c r="BE41" s="1"/>
      <c r="BF41" s="5"/>
      <c r="BG41" s="5"/>
      <c r="BH41" s="5"/>
      <c r="BI41" s="1"/>
      <c r="BJ41" s="1"/>
      <c r="BK41" s="1"/>
      <c r="BL41" s="1"/>
      <c r="BM41" s="1"/>
      <c r="BN41" s="1"/>
      <c r="BO41" s="1"/>
      <c r="BP41" s="1"/>
      <c r="BQ41" s="1"/>
      <c r="BR41" s="1"/>
      <c r="BS41" s="1"/>
      <c r="BT41" s="1"/>
      <c r="BU41" s="1"/>
      <c r="BV41" s="1"/>
      <c r="BW41" s="1"/>
      <c r="BX41" s="1"/>
      <c r="BY41" s="1"/>
      <c r="BZ41" s="1"/>
      <c r="CA41" s="1"/>
      <c r="CB41" s="1"/>
    </row>
    <row r="42" spans="1:80" ht="15">
      <c r="A42" s="15"/>
      <c r="B42" s="10"/>
      <c r="C42" s="10"/>
      <c r="D42" s="9"/>
      <c r="E42" s="9"/>
      <c r="F42" s="9"/>
      <c r="G42" s="15"/>
      <c r="H42" s="15"/>
      <c r="I42" s="18"/>
      <c r="J42" s="16"/>
      <c r="K42" s="18"/>
      <c r="L42" s="16"/>
      <c r="M42" s="18"/>
      <c r="N42" s="16"/>
      <c r="O42" s="18"/>
      <c r="P42" s="16"/>
      <c r="Q42" s="18"/>
      <c r="R42" s="16"/>
      <c r="S42" s="18"/>
      <c r="T42" s="16"/>
      <c r="U42" s="18"/>
      <c r="V42" s="16"/>
      <c r="W42" s="18"/>
      <c r="X42" s="16"/>
      <c r="Y42" s="18"/>
      <c r="Z42" s="16"/>
      <c r="AA42" s="18"/>
      <c r="AB42" s="16"/>
      <c r="AC42" s="15"/>
      <c r="AD42" s="15"/>
      <c r="AE42" s="15"/>
      <c r="AF42" s="3"/>
      <c r="AG42" s="3"/>
      <c r="AH42" s="2"/>
      <c r="AI42" s="21"/>
      <c r="AJ42" s="21"/>
      <c r="AK42" s="21"/>
      <c r="AL42" s="21"/>
      <c r="AM42" s="21"/>
      <c r="AN42" s="21"/>
      <c r="AO42" s="21"/>
      <c r="AP42" s="21"/>
      <c r="AQ42" s="21"/>
      <c r="AR42" s="21"/>
      <c r="AS42" s="21"/>
      <c r="AT42" s="21"/>
      <c r="AU42" s="21"/>
      <c r="AV42" s="21"/>
      <c r="AW42" s="21"/>
      <c r="AX42" s="21"/>
      <c r="AY42" s="21"/>
      <c r="AZ42" s="21"/>
      <c r="BA42" s="21"/>
      <c r="BB42" s="21"/>
      <c r="BE42" s="1"/>
      <c r="BF42" s="5"/>
      <c r="BG42" s="5"/>
      <c r="BH42" s="5"/>
      <c r="BI42" s="1"/>
      <c r="BJ42" s="1"/>
      <c r="BK42" s="1"/>
      <c r="BL42" s="1"/>
      <c r="BM42" s="1"/>
      <c r="BN42" s="1"/>
      <c r="BO42" s="1"/>
      <c r="BP42" s="1"/>
      <c r="BQ42" s="1"/>
      <c r="BR42" s="1"/>
      <c r="BS42" s="1"/>
      <c r="BT42" s="1"/>
      <c r="BU42" s="1"/>
      <c r="BV42" s="1"/>
      <c r="BW42" s="1"/>
      <c r="BX42" s="1"/>
      <c r="BY42" s="1"/>
      <c r="BZ42" s="1"/>
      <c r="CA42" s="1"/>
      <c r="CB42" s="1"/>
    </row>
    <row r="43" spans="1:80" ht="15">
      <c r="A43" s="15"/>
      <c r="B43" s="10"/>
      <c r="C43" s="10"/>
      <c r="D43" s="9"/>
      <c r="E43" s="9"/>
      <c r="F43" s="9"/>
      <c r="G43" s="15"/>
      <c r="H43" s="15"/>
      <c r="I43" s="18"/>
      <c r="J43" s="16"/>
      <c r="K43" s="18"/>
      <c r="L43" s="16"/>
      <c r="M43" s="18"/>
      <c r="N43" s="16"/>
      <c r="O43" s="18"/>
      <c r="P43" s="16"/>
      <c r="Q43" s="18"/>
      <c r="R43" s="16"/>
      <c r="S43" s="18"/>
      <c r="T43" s="16"/>
      <c r="U43" s="18"/>
      <c r="V43" s="16"/>
      <c r="W43" s="18"/>
      <c r="X43" s="16"/>
      <c r="Y43" s="18"/>
      <c r="Z43" s="16"/>
      <c r="AA43" s="18"/>
      <c r="AB43" s="16"/>
      <c r="AC43" s="15"/>
      <c r="AD43" s="15"/>
      <c r="AE43" s="15"/>
      <c r="AF43" s="3"/>
      <c r="AG43" s="3"/>
      <c r="AH43" s="2"/>
      <c r="AI43" s="21"/>
      <c r="AJ43" s="21"/>
      <c r="AK43" s="21"/>
      <c r="AL43" s="21"/>
      <c r="AM43" s="21"/>
      <c r="AN43" s="21"/>
      <c r="AO43" s="21"/>
      <c r="AP43" s="21"/>
      <c r="AQ43" s="21"/>
      <c r="AR43" s="21"/>
      <c r="AS43" s="21"/>
      <c r="AT43" s="21"/>
      <c r="AU43" s="21"/>
      <c r="AV43" s="21"/>
      <c r="AW43" s="21"/>
      <c r="AX43" s="21"/>
      <c r="AY43" s="21"/>
      <c r="AZ43" s="21"/>
      <c r="BA43" s="21"/>
      <c r="BB43" s="21"/>
      <c r="BE43" s="1"/>
      <c r="BF43" s="5"/>
      <c r="BG43" s="5"/>
      <c r="BH43" s="5"/>
      <c r="BI43" s="1"/>
      <c r="BJ43" s="1"/>
      <c r="BK43" s="1"/>
      <c r="BL43" s="1"/>
      <c r="BM43" s="1"/>
      <c r="BN43" s="1"/>
      <c r="BO43" s="1"/>
      <c r="BP43" s="1"/>
      <c r="BQ43" s="1"/>
      <c r="BR43" s="1"/>
      <c r="BS43" s="1"/>
      <c r="BT43" s="1"/>
      <c r="BU43" s="1"/>
      <c r="BV43" s="1"/>
      <c r="BW43" s="1"/>
      <c r="BX43" s="1"/>
      <c r="BY43" s="1"/>
      <c r="BZ43" s="1"/>
      <c r="CA43" s="1"/>
      <c r="CB43" s="1"/>
    </row>
    <row r="44" spans="1:80" ht="15">
      <c r="A44" s="13"/>
      <c r="B44" s="13"/>
      <c r="C44" s="13"/>
      <c r="D44" s="13"/>
      <c r="E44" s="13"/>
      <c r="F44" s="13"/>
      <c r="G44" s="13"/>
      <c r="H44" s="13"/>
      <c r="I44" s="17"/>
      <c r="J44" s="14"/>
      <c r="K44" s="17"/>
      <c r="L44" s="14"/>
      <c r="M44" s="14"/>
      <c r="N44" s="14"/>
      <c r="O44" s="14"/>
      <c r="P44" s="14"/>
      <c r="Q44" s="17"/>
      <c r="R44" s="14"/>
      <c r="S44" s="17"/>
      <c r="T44" s="14"/>
      <c r="U44" s="17"/>
      <c r="V44" s="14"/>
      <c r="W44" s="17"/>
      <c r="X44" s="14"/>
      <c r="Y44" s="17"/>
      <c r="Z44" s="14"/>
      <c r="AA44" s="17"/>
      <c r="AB44" s="14"/>
      <c r="AC44" s="13"/>
      <c r="AD44" s="13"/>
      <c r="AE44" s="13"/>
      <c r="AF44" s="14"/>
      <c r="AG44" s="14"/>
      <c r="AH44" s="13"/>
      <c r="AI44" s="17"/>
      <c r="AJ44" s="17"/>
      <c r="AK44" s="17"/>
      <c r="AL44" s="17"/>
      <c r="AM44" s="17"/>
      <c r="AN44" s="17"/>
      <c r="AO44" s="17"/>
      <c r="AP44" s="17"/>
      <c r="AQ44" s="17"/>
      <c r="AR44" s="17"/>
      <c r="AS44" s="17"/>
      <c r="AT44" s="17"/>
      <c r="AU44" s="17"/>
      <c r="AV44" s="17"/>
      <c r="AW44" s="17"/>
      <c r="AX44" s="17"/>
      <c r="AY44" s="17"/>
      <c r="AZ44" s="17"/>
      <c r="BA44" s="17"/>
      <c r="BB44" s="17"/>
      <c r="BE44" s="1"/>
      <c r="BF44" s="5"/>
      <c r="BG44" s="5"/>
      <c r="BH44" s="5"/>
      <c r="BI44" s="1"/>
      <c r="BJ44" s="1"/>
      <c r="BK44" s="1"/>
      <c r="BL44" s="1"/>
      <c r="BM44" s="1"/>
      <c r="BN44" s="1"/>
      <c r="BO44" s="1"/>
      <c r="BP44" s="1"/>
      <c r="BQ44" s="1"/>
      <c r="BR44" s="1"/>
      <c r="BS44" s="1"/>
      <c r="BT44" s="1"/>
      <c r="BU44" s="1"/>
      <c r="BV44" s="1"/>
      <c r="BW44" s="1"/>
      <c r="BX44" s="1"/>
      <c r="BY44" s="1"/>
      <c r="BZ44" s="1"/>
      <c r="CA44" s="1"/>
      <c r="CB44" s="1"/>
    </row>
    <row r="45" spans="1:80" ht="15">
      <c r="A45" t="s">
        <v>35</v>
      </c>
      <c r="B45" s="11"/>
      <c r="C45" s="11"/>
      <c r="D45" s="11"/>
      <c r="E45" s="11"/>
      <c r="F45" s="11"/>
      <c r="G45" s="11"/>
      <c r="H45" s="11"/>
      <c r="I45" s="19"/>
      <c r="J45" s="12"/>
      <c r="K45" s="19"/>
      <c r="L45" s="12"/>
      <c r="M45" s="12"/>
      <c r="N45" s="12"/>
      <c r="O45" s="12"/>
      <c r="P45" s="12"/>
      <c r="Q45" s="19"/>
      <c r="R45" s="12"/>
      <c r="S45" s="19"/>
      <c r="T45" s="12"/>
      <c r="U45" s="19"/>
      <c r="V45" s="12"/>
      <c r="W45" s="19"/>
      <c r="X45" s="12"/>
      <c r="Y45" s="19"/>
      <c r="Z45" s="12"/>
      <c r="AA45" s="19"/>
      <c r="AB45" s="12"/>
      <c r="AC45" s="11"/>
      <c r="AD45" s="11"/>
      <c r="AE45" s="11"/>
      <c r="AF45" t="s">
        <v>25</v>
      </c>
      <c r="AG45" s="12"/>
      <c r="AI45" s="20"/>
      <c r="AJ45" s="20">
        <f>MAX(AJ40:AJ43)-MIN(AJ40:AJ43)</f>
        <v>0.19999999999998863</v>
      </c>
      <c r="AK45" s="20"/>
      <c r="AL45" s="20">
        <f>MAX(AL40:AL43)-MIN(AL40:AL43)</f>
        <v>0.0999999999999659</v>
      </c>
      <c r="AM45" s="20"/>
      <c r="AN45" s="20">
        <f>MAX(AN40:AN43)-MIN(AN40:AN43)</f>
        <v>0.1799999999999784</v>
      </c>
      <c r="AO45" s="20"/>
      <c r="AP45" s="20">
        <f>MAX(AP40:AP43)-MIN(AP40:AP43)</f>
        <v>0.060000000000002274</v>
      </c>
      <c r="AQ45" s="20"/>
      <c r="AR45" s="20">
        <f>MAX(AR40:AR43)-MIN(AR40:AR43)</f>
        <v>0.18000000000000682</v>
      </c>
      <c r="AS45" s="20"/>
      <c r="AT45" s="20">
        <f>MAX(AT40:AT43)-MIN(AT40:AT43)</f>
        <v>0.4199999999999875</v>
      </c>
      <c r="AU45" s="20"/>
      <c r="AV45" s="20">
        <f>MAX(AV40:AV43)-MIN(AV40:AV43)</f>
        <v>0.14999999999997726</v>
      </c>
      <c r="AW45" s="20"/>
      <c r="AX45" s="20">
        <f>MAX(AX40:AX43)-MIN(AX40:AX43)</f>
        <v>0.30000000000001137</v>
      </c>
      <c r="AY45" s="20"/>
      <c r="AZ45" s="20"/>
      <c r="BA45" s="20"/>
      <c r="BB45" s="20"/>
      <c r="BE45" s="1"/>
      <c r="BF45" s="5"/>
      <c r="BG45" s="5"/>
      <c r="BH45" s="5"/>
      <c r="BI45" s="1"/>
      <c r="BJ45" s="1"/>
      <c r="BK45" s="1"/>
      <c r="BL45" s="1"/>
      <c r="BM45" s="1"/>
      <c r="BN45" s="1"/>
      <c r="BO45" s="1"/>
      <c r="BP45" s="1"/>
      <c r="BQ45" s="1"/>
      <c r="BR45" s="1"/>
      <c r="BS45" s="1"/>
      <c r="BT45" s="1"/>
      <c r="BU45" s="1"/>
      <c r="BV45" s="1"/>
      <c r="BW45" s="1"/>
      <c r="BX45" s="1"/>
      <c r="BY45" s="1"/>
      <c r="BZ45" s="1"/>
      <c r="CA45" s="1"/>
      <c r="CB45" s="1"/>
    </row>
    <row r="46" spans="2:80" ht="15">
      <c r="B46" s="11"/>
      <c r="C46" s="11"/>
      <c r="D46" s="9" t="s">
        <v>65</v>
      </c>
      <c r="E46" s="9" t="s">
        <v>112</v>
      </c>
      <c r="F46" s="9" t="s">
        <v>11</v>
      </c>
      <c r="I46" s="18"/>
      <c r="J46" s="1"/>
      <c r="K46" s="18"/>
      <c r="L46" s="1"/>
      <c r="M46" s="18"/>
      <c r="N46" s="1"/>
      <c r="O46" s="18"/>
      <c r="P46" s="1"/>
      <c r="Q46" s="18"/>
      <c r="R46" s="1"/>
      <c r="S46" s="18"/>
      <c r="T46" s="1"/>
      <c r="U46" s="18"/>
      <c r="V46" s="1"/>
      <c r="W46" s="18"/>
      <c r="X46" s="1"/>
      <c r="Y46" s="18"/>
      <c r="Z46" s="1"/>
      <c r="AA46" s="18"/>
      <c r="AB46" s="1"/>
      <c r="AD46" t="str">
        <f>TEXT(D46,"0000")&amp;"-"&amp;TEXT(E46,"0000")</f>
        <v>BP1J-BP21</v>
      </c>
      <c r="AF46" t="s">
        <v>45</v>
      </c>
      <c r="AG46" s="5"/>
      <c r="AI46" s="20"/>
      <c r="AJ46" s="20">
        <f>AJ47</f>
        <v>118.05000000000001</v>
      </c>
      <c r="AK46" s="20"/>
      <c r="AL46" s="20">
        <f>AL47</f>
        <v>119.03</v>
      </c>
      <c r="AM46" s="20"/>
      <c r="AN46" s="20">
        <f>AN47</f>
        <v>117.23</v>
      </c>
      <c r="AO46" s="20"/>
      <c r="AP46" s="20">
        <f>AP47</f>
        <v>118.18</v>
      </c>
      <c r="AQ46" s="20"/>
      <c r="AR46" s="20">
        <f>AR47</f>
        <v>116.59</v>
      </c>
      <c r="AS46" s="20"/>
      <c r="AT46" s="20">
        <f>AT47</f>
        <v>126.13000000000001</v>
      </c>
      <c r="AU46" s="20"/>
      <c r="AV46" s="20">
        <f>AV47</f>
        <v>130.275</v>
      </c>
      <c r="AW46" s="20"/>
      <c r="AX46" s="20">
        <f>AX47</f>
        <v>128.56</v>
      </c>
      <c r="AY46" s="20"/>
      <c r="AZ46" s="20"/>
      <c r="BA46" s="20"/>
      <c r="BB46" s="20"/>
      <c r="BE46" s="20"/>
      <c r="BF46" s="20"/>
      <c r="BG46" s="20"/>
      <c r="BH46" s="20"/>
      <c r="BI46" s="20"/>
      <c r="BJ46" s="1"/>
      <c r="BK46" s="1"/>
      <c r="BL46" s="1"/>
      <c r="BM46" s="1"/>
      <c r="BN46" s="1"/>
      <c r="BO46" s="1"/>
      <c r="BP46" s="1"/>
      <c r="BQ46" s="1"/>
      <c r="BR46" s="1"/>
      <c r="BS46" s="1"/>
      <c r="BT46" s="1"/>
      <c r="BU46" s="1"/>
      <c r="BV46" s="1"/>
      <c r="BW46" s="1"/>
      <c r="BX46" s="1"/>
      <c r="BY46" s="1"/>
      <c r="BZ46" s="1"/>
      <c r="CA46" s="1"/>
      <c r="CB46" s="1"/>
    </row>
    <row r="47" spans="2:80" ht="15">
      <c r="B47" s="11"/>
      <c r="C47" s="11"/>
      <c r="D47" s="9"/>
      <c r="E47" s="9"/>
      <c r="F47" s="9"/>
      <c r="I47" s="18"/>
      <c r="J47" s="1"/>
      <c r="K47" s="18"/>
      <c r="L47" s="1"/>
      <c r="M47" s="18"/>
      <c r="N47" s="1"/>
      <c r="O47" s="18"/>
      <c r="P47" s="1"/>
      <c r="Q47" s="18"/>
      <c r="R47" s="1"/>
      <c r="S47" s="18"/>
      <c r="T47" s="1"/>
      <c r="U47" s="18"/>
      <c r="V47" s="1"/>
      <c r="W47" s="18"/>
      <c r="X47" s="1"/>
      <c r="Y47" s="18"/>
      <c r="Z47" s="1"/>
      <c r="AA47" s="18"/>
      <c r="AB47" s="1"/>
      <c r="AF47" t="s">
        <v>46</v>
      </c>
      <c r="AG47" s="5"/>
      <c r="AI47" s="20"/>
      <c r="AJ47" s="20">
        <f>AVERAGE(AJ40:AJ43)</f>
        <v>118.05000000000001</v>
      </c>
      <c r="AK47" s="20"/>
      <c r="AL47" s="20">
        <f>AVERAGE(AL40:AL43)</f>
        <v>119.03</v>
      </c>
      <c r="AM47" s="20"/>
      <c r="AN47" s="20">
        <f>AVERAGE(AN40:AN43)</f>
        <v>117.23</v>
      </c>
      <c r="AO47" s="20"/>
      <c r="AP47" s="20">
        <f>AVERAGE(AP40:AP43)</f>
        <v>118.18</v>
      </c>
      <c r="AQ47" s="20"/>
      <c r="AR47" s="20">
        <f>AVERAGE(AR40:AR43)</f>
        <v>116.59</v>
      </c>
      <c r="AS47" s="20"/>
      <c r="AT47" s="20">
        <f>AVERAGE(AT40:AT43)</f>
        <v>126.13000000000001</v>
      </c>
      <c r="AU47" s="20"/>
      <c r="AV47" s="20">
        <f>AVERAGE(AV40:AV43)</f>
        <v>130.275</v>
      </c>
      <c r="AW47" s="20"/>
      <c r="AX47" s="20">
        <f>AVERAGE(AX40:AX43)</f>
        <v>128.56</v>
      </c>
      <c r="AY47" s="20"/>
      <c r="AZ47" s="20"/>
      <c r="BA47" s="20"/>
      <c r="BB47" s="20"/>
      <c r="BE47" s="1"/>
      <c r="BF47" s="5"/>
      <c r="BG47" s="5"/>
      <c r="BH47" s="5"/>
      <c r="BI47" s="1"/>
      <c r="BJ47" s="1"/>
      <c r="BK47" s="1"/>
      <c r="BL47" s="1"/>
      <c r="BM47" s="1"/>
      <c r="BN47" s="1"/>
      <c r="BO47" s="1"/>
      <c r="BP47" s="1"/>
      <c r="BQ47" s="1"/>
      <c r="BR47" s="1"/>
      <c r="BS47" s="1"/>
      <c r="BT47" s="1"/>
      <c r="BU47" s="1"/>
      <c r="BV47" s="1"/>
      <c r="BW47" s="1"/>
      <c r="BX47" s="1"/>
      <c r="BY47" s="1"/>
      <c r="BZ47" s="1"/>
      <c r="CA47" s="1"/>
      <c r="CB47" s="1"/>
    </row>
    <row r="48" spans="1:80" ht="15">
      <c r="A48" s="13"/>
      <c r="B48" s="13"/>
      <c r="C48" s="13"/>
      <c r="D48" s="13"/>
      <c r="E48" s="13"/>
      <c r="F48" s="13"/>
      <c r="G48" s="13"/>
      <c r="H48" s="13"/>
      <c r="I48" s="17"/>
      <c r="J48" s="14"/>
      <c r="K48" s="17"/>
      <c r="L48" s="14"/>
      <c r="M48" s="17"/>
      <c r="N48" s="14"/>
      <c r="O48" s="17"/>
      <c r="P48" s="14"/>
      <c r="Q48" s="17"/>
      <c r="R48" s="14"/>
      <c r="S48" s="17"/>
      <c r="T48" s="14"/>
      <c r="U48" s="17"/>
      <c r="V48" s="14"/>
      <c r="W48" s="17"/>
      <c r="X48" s="14"/>
      <c r="Y48" s="17"/>
      <c r="Z48" s="14"/>
      <c r="AA48" s="17"/>
      <c r="AB48" s="14"/>
      <c r="AC48" s="13"/>
      <c r="AD48" s="13"/>
      <c r="AE48" s="13"/>
      <c r="AF48" s="14"/>
      <c r="AG48" s="14"/>
      <c r="AH48" s="13"/>
      <c r="AI48" s="17"/>
      <c r="AJ48" s="17"/>
      <c r="AK48" s="17"/>
      <c r="AL48" s="17"/>
      <c r="AM48" s="17"/>
      <c r="AN48" s="17"/>
      <c r="AO48" s="17"/>
      <c r="AP48" s="17"/>
      <c r="AQ48" s="17"/>
      <c r="AR48" s="17"/>
      <c r="AS48" s="17"/>
      <c r="AT48" s="17"/>
      <c r="AU48" s="17"/>
      <c r="AV48" s="17"/>
      <c r="AW48" s="17"/>
      <c r="AX48" s="17"/>
      <c r="AY48" s="17"/>
      <c r="AZ48" s="17"/>
      <c r="BA48" s="17"/>
      <c r="BB48" s="17"/>
      <c r="BE48" s="1"/>
      <c r="BF48" s="5"/>
      <c r="BG48" s="5"/>
      <c r="BH48" s="5"/>
      <c r="BI48" s="1"/>
      <c r="BJ48" s="1"/>
      <c r="BK48" s="1"/>
      <c r="BL48" s="1"/>
      <c r="BM48" s="1"/>
      <c r="BN48" s="1"/>
      <c r="BO48" s="1"/>
      <c r="BP48" s="1"/>
      <c r="BQ48" s="1"/>
      <c r="BR48" s="1"/>
      <c r="BS48" s="1"/>
      <c r="BT48" s="1"/>
      <c r="BU48" s="1"/>
      <c r="BV48" s="1"/>
      <c r="BW48" s="1"/>
      <c r="BX48" s="1"/>
      <c r="BY48" s="1"/>
      <c r="BZ48" s="1"/>
      <c r="CA48" s="1"/>
      <c r="CB48" s="1"/>
    </row>
    <row r="49" spans="1:80" ht="15">
      <c r="A49" s="15"/>
      <c r="B49" s="10">
        <v>59010</v>
      </c>
      <c r="C49" s="10">
        <v>59015</v>
      </c>
      <c r="D49" s="9" t="s">
        <v>111</v>
      </c>
      <c r="E49" s="9" t="s">
        <v>112</v>
      </c>
      <c r="F49" s="9" t="s">
        <v>11</v>
      </c>
      <c r="G49" s="15" t="str">
        <f>TEXT(B49,"00000")&amp;"-"&amp;TEXT(C49,"00000")</f>
        <v>59010-59015</v>
      </c>
      <c r="H49" s="15" t="str">
        <f>TEXT(D49,"0000")&amp;"-"&amp;TEXT(E49,"0000")</f>
        <v>BP25-BP21</v>
      </c>
      <c r="I49" s="18">
        <v>41.55</v>
      </c>
      <c r="J49" s="16">
        <v>0.1</v>
      </c>
      <c r="K49" s="18">
        <v>47.06</v>
      </c>
      <c r="L49" s="16">
        <v>0.1</v>
      </c>
      <c r="M49" s="18">
        <v>40.1</v>
      </c>
      <c r="N49" s="16">
        <v>0.1</v>
      </c>
      <c r="O49" s="18">
        <v>45.59</v>
      </c>
      <c r="P49" s="16">
        <v>0.1</v>
      </c>
      <c r="Q49" s="18">
        <v>39.78</v>
      </c>
      <c r="R49" s="16">
        <v>0.1</v>
      </c>
      <c r="S49" s="18">
        <v>45.75</v>
      </c>
      <c r="T49" s="16">
        <v>0.1</v>
      </c>
      <c r="U49" s="18"/>
      <c r="V49" s="16"/>
      <c r="W49" s="18"/>
      <c r="X49" s="16"/>
      <c r="Y49" s="18"/>
      <c r="Z49" s="16"/>
      <c r="AA49" s="18"/>
      <c r="AB49" s="16"/>
      <c r="AC49" s="15"/>
      <c r="AD49" s="15" t="str">
        <f>H49</f>
        <v>BP25-BP21</v>
      </c>
      <c r="AE49" s="15" t="str">
        <f>TEXT(B49,"00000")&amp;"-"&amp;TEXT(C49,"00000")</f>
        <v>59010-59015</v>
      </c>
      <c r="AF49" s="3">
        <v>52.6</v>
      </c>
      <c r="AG49" s="3">
        <v>72.82</v>
      </c>
      <c r="AH49" s="2"/>
      <c r="AI49" s="21">
        <f>I49</f>
        <v>41.55</v>
      </c>
      <c r="AJ49" s="21">
        <f>AI49+$AF49-$AG49</f>
        <v>21.330000000000013</v>
      </c>
      <c r="AK49" s="21">
        <f>K49</f>
        <v>47.06</v>
      </c>
      <c r="AL49" s="21">
        <f>AK49+$AF49-$AG49</f>
        <v>26.840000000000003</v>
      </c>
      <c r="AM49" s="21">
        <f>M49</f>
        <v>40.1</v>
      </c>
      <c r="AN49" s="21">
        <f>AM49+$AF49-$AG49</f>
        <v>19.88000000000001</v>
      </c>
      <c r="AO49" s="21">
        <f>O49</f>
        <v>45.59</v>
      </c>
      <c r="AP49" s="21">
        <f>AO49+$AF49-$AG49</f>
        <v>25.370000000000005</v>
      </c>
      <c r="AQ49" s="21">
        <f>Q49</f>
        <v>39.78</v>
      </c>
      <c r="AR49" s="21">
        <f>AQ49+$AF49-$AG49</f>
        <v>19.560000000000002</v>
      </c>
      <c r="AS49" s="21">
        <f>S49</f>
        <v>45.75</v>
      </c>
      <c r="AT49" s="21">
        <f>AS49+$AF49-$AG49</f>
        <v>25.53</v>
      </c>
      <c r="AU49" s="21"/>
      <c r="AV49" s="21"/>
      <c r="AW49" s="21"/>
      <c r="AX49" s="21"/>
      <c r="AY49" s="21"/>
      <c r="AZ49" s="21"/>
      <c r="BA49" s="21"/>
      <c r="BB49" s="21"/>
      <c r="BE49" s="1"/>
      <c r="BF49" s="5"/>
      <c r="BG49" s="5"/>
      <c r="BH49" s="5"/>
      <c r="BI49" s="1"/>
      <c r="BJ49" s="1"/>
      <c r="BK49" s="1"/>
      <c r="BL49" s="1"/>
      <c r="BM49" s="1"/>
      <c r="BN49" s="1"/>
      <c r="BO49" s="1"/>
      <c r="BP49" s="1"/>
      <c r="BQ49" s="1"/>
      <c r="BR49" s="1"/>
      <c r="BS49" s="1"/>
      <c r="BT49" s="1"/>
      <c r="BU49" s="1"/>
      <c r="BV49" s="1"/>
      <c r="BW49" s="1"/>
      <c r="BX49" s="1"/>
      <c r="BY49" s="1"/>
      <c r="BZ49" s="1"/>
      <c r="CA49" s="1"/>
      <c r="CB49" s="1"/>
    </row>
    <row r="50" spans="1:80" ht="15">
      <c r="A50" s="15"/>
      <c r="B50" s="10">
        <v>59024</v>
      </c>
      <c r="C50" s="10">
        <v>59029</v>
      </c>
      <c r="D50" s="9" t="s">
        <v>111</v>
      </c>
      <c r="E50" s="9" t="s">
        <v>112</v>
      </c>
      <c r="F50" s="9" t="s">
        <v>11</v>
      </c>
      <c r="G50" s="15" t="str">
        <f>TEXT(B50,"00000")&amp;"-"&amp;TEXT(C50,"00000")</f>
        <v>59024-59029</v>
      </c>
      <c r="H50" s="15" t="str">
        <f>TEXT(D50,"0000")&amp;"-"&amp;TEXT(E50,"0000")</f>
        <v>BP25-BP21</v>
      </c>
      <c r="I50" s="18">
        <v>11.86</v>
      </c>
      <c r="J50" s="16">
        <v>0.1</v>
      </c>
      <c r="K50" s="18">
        <v>17.55</v>
      </c>
      <c r="L50" s="16">
        <v>0.1</v>
      </c>
      <c r="M50" s="18">
        <v>10.4</v>
      </c>
      <c r="N50" s="16">
        <v>0.1</v>
      </c>
      <c r="O50" s="18">
        <v>16.07</v>
      </c>
      <c r="P50" s="16">
        <v>0.1</v>
      </c>
      <c r="Q50" s="18">
        <v>10.08</v>
      </c>
      <c r="R50" s="16">
        <v>0.1</v>
      </c>
      <c r="S50" s="18">
        <v>16.15</v>
      </c>
      <c r="T50" s="16">
        <v>0.1</v>
      </c>
      <c r="U50" s="18">
        <v>14.36</v>
      </c>
      <c r="V50" s="16">
        <v>0.2</v>
      </c>
      <c r="W50" s="18">
        <v>19.27</v>
      </c>
      <c r="X50" s="16">
        <v>0.2</v>
      </c>
      <c r="Y50" s="18">
        <v>18.67</v>
      </c>
      <c r="Z50" s="16">
        <v>0.2</v>
      </c>
      <c r="AA50" s="18">
        <v>18.77</v>
      </c>
      <c r="AB50" s="16">
        <v>0.2</v>
      </c>
      <c r="AC50" s="15"/>
      <c r="AD50" s="15" t="str">
        <f>H50</f>
        <v>BP25-BP21</v>
      </c>
      <c r="AE50" s="15" t="str">
        <f>TEXT(B50,"00000")&amp;"-"&amp;TEXT(C50,"00000")</f>
        <v>59024-59029</v>
      </c>
      <c r="AF50" s="3">
        <v>53.51</v>
      </c>
      <c r="AG50" s="3">
        <v>43.25</v>
      </c>
      <c r="AH50" s="2"/>
      <c r="AI50" s="21">
        <f>I50</f>
        <v>11.86</v>
      </c>
      <c r="AJ50" s="21">
        <f>AI50+$AF50-$AG50</f>
        <v>22.120000000000005</v>
      </c>
      <c r="AK50" s="21">
        <f>K50</f>
        <v>17.55</v>
      </c>
      <c r="AL50" s="21">
        <f>AK50+$AF50-$AG50</f>
        <v>27.810000000000002</v>
      </c>
      <c r="AM50" s="21">
        <f>M50</f>
        <v>10.4</v>
      </c>
      <c r="AN50" s="21">
        <f>AM50+$AF50-$AG50</f>
        <v>20.659999999999997</v>
      </c>
      <c r="AO50" s="21">
        <f>O50</f>
        <v>16.07</v>
      </c>
      <c r="AP50" s="21">
        <f>AO50+$AF50-$AG50</f>
        <v>26.33</v>
      </c>
      <c r="AQ50" s="21">
        <f>Q50</f>
        <v>10.08</v>
      </c>
      <c r="AR50" s="21">
        <f>AQ50+$AF50-$AG50</f>
        <v>20.339999999999996</v>
      </c>
      <c r="AS50" s="21">
        <f>S50</f>
        <v>16.15</v>
      </c>
      <c r="AT50" s="21">
        <f>AS50+$AF50-$AG50</f>
        <v>26.409999999999997</v>
      </c>
      <c r="AU50" s="21">
        <f>U50</f>
        <v>14.36</v>
      </c>
      <c r="AV50" s="21">
        <f>AU50+$AF50-$AG50</f>
        <v>24.620000000000005</v>
      </c>
      <c r="AW50" s="21">
        <f>W50</f>
        <v>19.27</v>
      </c>
      <c r="AX50" s="21">
        <f>AW50+$AF50-$AG50</f>
        <v>29.53</v>
      </c>
      <c r="AY50" s="21">
        <f>Y50</f>
        <v>18.67</v>
      </c>
      <c r="AZ50" s="21">
        <f>AY50+$AF50-$AG50</f>
        <v>28.930000000000007</v>
      </c>
      <c r="BA50" s="21">
        <f>AA50</f>
        <v>18.77</v>
      </c>
      <c r="BB50" s="21">
        <f>BA50+$AF50-$AG50</f>
        <v>29.03</v>
      </c>
      <c r="BE50" s="1"/>
      <c r="BF50" s="5"/>
      <c r="BG50" s="5"/>
      <c r="BH50" s="5"/>
      <c r="BI50" s="1"/>
      <c r="BJ50" s="1"/>
      <c r="BK50" s="1"/>
      <c r="BL50" s="1"/>
      <c r="BM50" s="1"/>
      <c r="BN50" s="1"/>
      <c r="BO50" s="1"/>
      <c r="BP50" s="1"/>
      <c r="BQ50" s="1"/>
      <c r="BR50" s="1"/>
      <c r="BS50" s="1"/>
      <c r="BT50" s="1"/>
      <c r="BU50" s="1"/>
      <c r="BV50" s="1"/>
      <c r="BW50" s="1"/>
      <c r="BX50" s="1"/>
      <c r="BY50" s="1"/>
      <c r="BZ50" s="1"/>
      <c r="CA50" s="1"/>
      <c r="CB50" s="1"/>
    </row>
    <row r="51" spans="1:80" ht="15">
      <c r="A51" s="15"/>
      <c r="B51" s="10">
        <v>59192</v>
      </c>
      <c r="C51" s="10">
        <v>59198</v>
      </c>
      <c r="D51" s="9" t="s">
        <v>111</v>
      </c>
      <c r="E51" s="9" t="s">
        <v>112</v>
      </c>
      <c r="F51" s="9" t="s">
        <v>11</v>
      </c>
      <c r="G51" s="15" t="str">
        <f>TEXT(B51,"00000")&amp;"-"&amp;TEXT(C51,"00000")</f>
        <v>59192-59198</v>
      </c>
      <c r="H51" s="15" t="str">
        <f>TEXT(D51,"0000")&amp;"-"&amp;TEXT(E51,"0000")</f>
        <v>BP25-BP21</v>
      </c>
      <c r="I51" s="18">
        <v>11.89</v>
      </c>
      <c r="J51" s="16">
        <v>0.1</v>
      </c>
      <c r="K51" s="18">
        <v>17.24</v>
      </c>
      <c r="L51" s="16">
        <v>0.1</v>
      </c>
      <c r="M51" s="18">
        <v>10.49</v>
      </c>
      <c r="N51" s="16">
        <v>0.1</v>
      </c>
      <c r="O51" s="18">
        <v>15.73</v>
      </c>
      <c r="P51" s="16">
        <v>0.1</v>
      </c>
      <c r="Q51" s="18">
        <v>10.11</v>
      </c>
      <c r="R51" s="16">
        <v>0.1</v>
      </c>
      <c r="S51" s="18">
        <v>16.47</v>
      </c>
      <c r="T51" s="16">
        <v>0.1</v>
      </c>
      <c r="U51" s="18">
        <v>13.67</v>
      </c>
      <c r="V51" s="16">
        <v>0.1</v>
      </c>
      <c r="W51" s="18">
        <v>19.29</v>
      </c>
      <c r="X51" s="16">
        <v>0.1</v>
      </c>
      <c r="Y51" s="18">
        <v>18.62</v>
      </c>
      <c r="Z51" s="16">
        <v>0.1</v>
      </c>
      <c r="AA51" s="18">
        <v>18.82</v>
      </c>
      <c r="AB51" s="16">
        <v>0.1</v>
      </c>
      <c r="AC51" s="15"/>
      <c r="AD51" s="15" t="str">
        <f>H51</f>
        <v>BP25-BP21</v>
      </c>
      <c r="AE51" s="15" t="str">
        <f>TEXT(B51,"00000")&amp;"-"&amp;TEXT(C51,"00000")</f>
        <v>59192-59198</v>
      </c>
      <c r="AF51" s="3">
        <v>53.4</v>
      </c>
      <c r="AG51" s="3">
        <v>43.26</v>
      </c>
      <c r="AH51" s="2"/>
      <c r="AI51" s="21">
        <f>I51</f>
        <v>11.89</v>
      </c>
      <c r="AJ51" s="21">
        <f>AI51+$AF51-$AG51</f>
        <v>22.029999999999994</v>
      </c>
      <c r="AK51" s="21">
        <f>K51</f>
        <v>17.24</v>
      </c>
      <c r="AL51" s="21">
        <f>AK51+$AF51-$AG51</f>
        <v>27.380000000000003</v>
      </c>
      <c r="AM51" s="21">
        <f>M51</f>
        <v>10.49</v>
      </c>
      <c r="AN51" s="21">
        <f>AM51+$AF51-$AG51</f>
        <v>20.630000000000003</v>
      </c>
      <c r="AO51" s="21">
        <f>O51</f>
        <v>15.73</v>
      </c>
      <c r="AP51" s="21">
        <f>AO51+$AF51-$AG51</f>
        <v>25.869999999999997</v>
      </c>
      <c r="AQ51" s="21">
        <f>Q51</f>
        <v>10.11</v>
      </c>
      <c r="AR51" s="21">
        <f>AQ51+$AF51-$AG51</f>
        <v>20.25</v>
      </c>
      <c r="AS51" s="21">
        <f>S51</f>
        <v>16.47</v>
      </c>
      <c r="AT51" s="21">
        <f>AS51+$AF51-$AG51</f>
        <v>26.610000000000007</v>
      </c>
      <c r="AU51" s="21">
        <f>U51</f>
        <v>13.67</v>
      </c>
      <c r="AV51" s="21">
        <f>AU51+$AF51-$AG51</f>
        <v>23.809999999999995</v>
      </c>
      <c r="AW51" s="21">
        <f>W51</f>
        <v>19.29</v>
      </c>
      <c r="AX51" s="21">
        <f>AW51+$AF51-$AG51</f>
        <v>29.43</v>
      </c>
      <c r="AY51" s="21">
        <f>Y51</f>
        <v>18.62</v>
      </c>
      <c r="AZ51" s="21">
        <f>AY51+$AF51-$AG51</f>
        <v>28.759999999999998</v>
      </c>
      <c r="BA51" s="21">
        <f>AA51</f>
        <v>18.82</v>
      </c>
      <c r="BB51" s="21">
        <f>BA51+$AF51-$AG51</f>
        <v>28.96</v>
      </c>
      <c r="BE51" s="1"/>
      <c r="BF51" s="5"/>
      <c r="BG51" s="5"/>
      <c r="BH51" s="5"/>
      <c r="BI51" s="1"/>
      <c r="BJ51" s="1"/>
      <c r="BK51" s="1"/>
      <c r="BL51" s="1"/>
      <c r="BM51" s="1"/>
      <c r="BN51" s="1"/>
      <c r="BO51" s="1"/>
      <c r="BP51" s="1"/>
      <c r="BQ51" s="1"/>
      <c r="BR51" s="1"/>
      <c r="BS51" s="1"/>
      <c r="BT51" s="1"/>
      <c r="BU51" s="1"/>
      <c r="BV51" s="1"/>
      <c r="BW51" s="1"/>
      <c r="BX51" s="1"/>
      <c r="BY51" s="1"/>
      <c r="BZ51" s="1"/>
      <c r="CA51" s="1"/>
      <c r="CB51" s="1"/>
    </row>
    <row r="52" spans="1:80" ht="15">
      <c r="A52" s="15"/>
      <c r="B52" s="10"/>
      <c r="C52" s="10"/>
      <c r="D52" s="9"/>
      <c r="E52" s="9"/>
      <c r="F52" s="9"/>
      <c r="G52" s="15"/>
      <c r="H52" s="15"/>
      <c r="I52" s="18"/>
      <c r="J52" s="16"/>
      <c r="K52" s="18"/>
      <c r="L52" s="16"/>
      <c r="M52" s="18"/>
      <c r="N52" s="16"/>
      <c r="O52" s="18"/>
      <c r="P52" s="16"/>
      <c r="Q52" s="18"/>
      <c r="R52" s="16"/>
      <c r="S52" s="18"/>
      <c r="T52" s="16"/>
      <c r="U52" s="18"/>
      <c r="V52" s="16"/>
      <c r="W52" s="18"/>
      <c r="X52" s="16"/>
      <c r="Y52" s="18"/>
      <c r="Z52" s="16"/>
      <c r="AA52" s="18"/>
      <c r="AB52" s="16"/>
      <c r="AC52" s="15"/>
      <c r="AD52" s="15"/>
      <c r="AE52" s="15"/>
      <c r="AF52" s="3"/>
      <c r="AG52" s="3"/>
      <c r="AH52" s="2"/>
      <c r="AI52" s="21"/>
      <c r="AJ52" s="21"/>
      <c r="AK52" s="21"/>
      <c r="AL52" s="21"/>
      <c r="AM52" s="21"/>
      <c r="AN52" s="21"/>
      <c r="AO52" s="21"/>
      <c r="AP52" s="21"/>
      <c r="AQ52" s="21"/>
      <c r="AR52" s="21"/>
      <c r="AS52" s="21"/>
      <c r="AT52" s="21"/>
      <c r="AU52" s="21"/>
      <c r="AV52" s="21"/>
      <c r="AW52" s="21"/>
      <c r="AX52" s="21"/>
      <c r="AY52" s="21"/>
      <c r="AZ52" s="21"/>
      <c r="BA52" s="21"/>
      <c r="BB52" s="21"/>
      <c r="BE52" s="1"/>
      <c r="BF52" s="5"/>
      <c r="BG52" s="5"/>
      <c r="BH52" s="5"/>
      <c r="BI52" s="1"/>
      <c r="BJ52" s="1"/>
      <c r="BK52" s="1"/>
      <c r="BL52" s="1"/>
      <c r="BM52" s="1"/>
      <c r="BN52" s="1"/>
      <c r="BO52" s="1"/>
      <c r="BP52" s="1"/>
      <c r="BQ52" s="1"/>
      <c r="BR52" s="1"/>
      <c r="BS52" s="1"/>
      <c r="BT52" s="1"/>
      <c r="BU52" s="1"/>
      <c r="BV52" s="1"/>
      <c r="BW52" s="1"/>
      <c r="BX52" s="1"/>
      <c r="BY52" s="1"/>
      <c r="BZ52" s="1"/>
      <c r="CA52" s="1"/>
      <c r="CB52" s="1"/>
    </row>
    <row r="53" spans="1:80" ht="15">
      <c r="A53" s="15"/>
      <c r="B53" s="10"/>
      <c r="C53" s="10"/>
      <c r="D53" s="9"/>
      <c r="E53" s="9"/>
      <c r="F53" s="9"/>
      <c r="G53" s="15"/>
      <c r="H53" s="15"/>
      <c r="I53" s="18"/>
      <c r="J53" s="16"/>
      <c r="K53" s="18"/>
      <c r="L53" s="16"/>
      <c r="M53" s="18"/>
      <c r="N53" s="16"/>
      <c r="O53" s="18"/>
      <c r="P53" s="16"/>
      <c r="Q53" s="18"/>
      <c r="R53" s="16"/>
      <c r="S53" s="18"/>
      <c r="T53" s="16"/>
      <c r="U53" s="18"/>
      <c r="V53" s="16"/>
      <c r="W53" s="18"/>
      <c r="X53" s="16"/>
      <c r="Y53" s="18"/>
      <c r="Z53" s="16"/>
      <c r="AA53" s="18"/>
      <c r="AB53" s="16"/>
      <c r="AC53" s="15"/>
      <c r="AD53" s="15"/>
      <c r="AE53" s="15"/>
      <c r="AF53" s="3"/>
      <c r="AG53" s="3"/>
      <c r="AH53" s="2"/>
      <c r="AI53" s="21"/>
      <c r="AJ53" s="21"/>
      <c r="AK53" s="21"/>
      <c r="AL53" s="21"/>
      <c r="AM53" s="21"/>
      <c r="AN53" s="21"/>
      <c r="AO53" s="21"/>
      <c r="AP53" s="21"/>
      <c r="AQ53" s="21"/>
      <c r="AR53" s="21"/>
      <c r="AS53" s="21"/>
      <c r="AT53" s="21"/>
      <c r="AU53" s="21"/>
      <c r="AV53" s="21"/>
      <c r="AW53" s="21"/>
      <c r="AX53" s="21"/>
      <c r="AY53" s="21"/>
      <c r="AZ53" s="21"/>
      <c r="BA53" s="21"/>
      <c r="BB53" s="21"/>
      <c r="BE53" s="1"/>
      <c r="BF53" s="5"/>
      <c r="BG53" s="5"/>
      <c r="BH53" s="5"/>
      <c r="BI53" s="1"/>
      <c r="BJ53" s="1"/>
      <c r="BK53" s="1"/>
      <c r="BL53" s="1"/>
      <c r="BM53" s="1"/>
      <c r="BN53" s="1"/>
      <c r="BO53" s="1"/>
      <c r="BP53" s="1"/>
      <c r="BQ53" s="1"/>
      <c r="BR53" s="1"/>
      <c r="BS53" s="1"/>
      <c r="BT53" s="1"/>
      <c r="BU53" s="1"/>
      <c r="BV53" s="1"/>
      <c r="BW53" s="1"/>
      <c r="BX53" s="1"/>
      <c r="BY53" s="1"/>
      <c r="BZ53" s="1"/>
      <c r="CA53" s="1"/>
      <c r="CB53" s="1"/>
    </row>
    <row r="54" spans="1:80" ht="15">
      <c r="A54" s="13"/>
      <c r="B54" s="13"/>
      <c r="C54" s="13"/>
      <c r="D54" s="13"/>
      <c r="E54" s="13"/>
      <c r="F54" s="13"/>
      <c r="G54" s="13"/>
      <c r="H54" s="13"/>
      <c r="I54" s="14"/>
      <c r="J54" s="14"/>
      <c r="K54" s="14"/>
      <c r="L54" s="14"/>
      <c r="M54" s="14"/>
      <c r="N54" s="14"/>
      <c r="O54" s="14"/>
      <c r="P54" s="14"/>
      <c r="Q54" s="14"/>
      <c r="R54" s="14"/>
      <c r="S54" s="14"/>
      <c r="T54" s="14"/>
      <c r="U54" s="14"/>
      <c r="V54" s="14"/>
      <c r="W54" s="14"/>
      <c r="X54" s="14"/>
      <c r="Y54" s="14"/>
      <c r="Z54" s="14"/>
      <c r="AA54" s="14"/>
      <c r="AB54" s="14"/>
      <c r="AC54" s="13"/>
      <c r="AD54" s="13"/>
      <c r="AE54" s="13"/>
      <c r="AF54" s="14"/>
      <c r="AG54" s="14"/>
      <c r="AH54" s="13"/>
      <c r="AI54" s="17"/>
      <c r="AJ54" s="17"/>
      <c r="AK54" s="17"/>
      <c r="AL54" s="17"/>
      <c r="AM54" s="17"/>
      <c r="AN54" s="17"/>
      <c r="AO54" s="17"/>
      <c r="AP54" s="17"/>
      <c r="AQ54" s="17"/>
      <c r="AR54" s="17"/>
      <c r="AS54" s="17"/>
      <c r="AT54" s="17"/>
      <c r="AU54" s="17"/>
      <c r="AV54" s="17"/>
      <c r="AW54" s="17"/>
      <c r="AX54" s="17"/>
      <c r="AY54" s="17"/>
      <c r="AZ54" s="17"/>
      <c r="BA54" s="17"/>
      <c r="BB54" s="17"/>
      <c r="BE54" s="1"/>
      <c r="BF54" s="5"/>
      <c r="BG54" s="5"/>
      <c r="BH54" s="5"/>
      <c r="BI54" s="1"/>
      <c r="BJ54" s="1"/>
      <c r="BK54" s="1"/>
      <c r="BL54" s="1"/>
      <c r="BM54" s="1"/>
      <c r="BN54" s="1"/>
      <c r="BO54" s="1"/>
      <c r="BP54" s="1"/>
      <c r="BQ54" s="1"/>
      <c r="BR54" s="1"/>
      <c r="BS54" s="1"/>
      <c r="BT54" s="1"/>
      <c r="BU54" s="1"/>
      <c r="BV54" s="1"/>
      <c r="BW54" s="1"/>
      <c r="BX54" s="1"/>
      <c r="BY54" s="1"/>
      <c r="BZ54" s="1"/>
      <c r="CA54" s="1"/>
      <c r="CB54" s="1"/>
    </row>
    <row r="55" spans="1:80" ht="15">
      <c r="A55" t="s">
        <v>36</v>
      </c>
      <c r="B55" s="11"/>
      <c r="C55" s="11"/>
      <c r="D55" s="11"/>
      <c r="E55" s="11"/>
      <c r="F55" s="11"/>
      <c r="G55" s="11"/>
      <c r="H55" s="11"/>
      <c r="I55" s="12"/>
      <c r="J55" s="12"/>
      <c r="K55" s="12"/>
      <c r="L55" s="12"/>
      <c r="M55" s="12"/>
      <c r="N55" s="12"/>
      <c r="O55" s="12"/>
      <c r="P55" s="12"/>
      <c r="Q55" s="12"/>
      <c r="R55" s="12"/>
      <c r="S55" s="12"/>
      <c r="T55" s="12"/>
      <c r="U55" s="12"/>
      <c r="V55" s="12"/>
      <c r="W55" s="12"/>
      <c r="X55" s="12"/>
      <c r="Y55" s="12"/>
      <c r="Z55" s="12"/>
      <c r="AA55" s="12"/>
      <c r="AB55" s="12"/>
      <c r="AC55" s="11"/>
      <c r="AD55" s="11"/>
      <c r="AE55" s="11"/>
      <c r="AF55" s="11" t="s">
        <v>25</v>
      </c>
      <c r="AG55" s="12"/>
      <c r="AH55" s="11"/>
      <c r="AI55" s="20"/>
      <c r="AJ55" s="20">
        <f>MAX(AJ50:AJ53)-MIN(AJ50:AJ53)</f>
        <v>0.09000000000001052</v>
      </c>
      <c r="AK55" s="20"/>
      <c r="AL55" s="20">
        <f>MAX(AL50:AL53)-MIN(AL50:AL53)</f>
        <v>0.4299999999999997</v>
      </c>
      <c r="AM55" s="20"/>
      <c r="AN55" s="20">
        <f>MAX(AN50:AN53)-MIN(AN50:AN53)</f>
        <v>0.02999999999999403</v>
      </c>
      <c r="AO55" s="20"/>
      <c r="AP55" s="20">
        <f>MAX(AP50:AP53)-MIN(AP50:AP53)</f>
        <v>0.46000000000000085</v>
      </c>
      <c r="AQ55" s="20"/>
      <c r="AR55" s="20">
        <f>MAX(AR50:AR53)-MIN(AR50:AR53)</f>
        <v>0.0899999999999963</v>
      </c>
      <c r="AS55" s="20"/>
      <c r="AT55" s="20">
        <f>MAX(AT50:AT53)-MIN(AT50:AT53)</f>
        <v>0.20000000000000995</v>
      </c>
      <c r="AU55" s="20"/>
      <c r="AV55" s="20">
        <f>MAX(AV50:AV53)-MIN(AV50:AV53)</f>
        <v>0.8100000000000094</v>
      </c>
      <c r="AW55" s="20"/>
      <c r="AX55" s="20">
        <f>MAX(AX50:AX53)-MIN(AX50:AX53)</f>
        <v>0.10000000000000142</v>
      </c>
      <c r="AY55" s="20"/>
      <c r="AZ55" s="20">
        <f>MAX(AZ50:AZ53)-MIN(AZ50:AZ53)</f>
        <v>0.1700000000000088</v>
      </c>
      <c r="BA55" s="20"/>
      <c r="BB55" s="20">
        <f>MAX(BB50:BB53)-MIN(BB50:BB53)</f>
        <v>0.07000000000000028</v>
      </c>
      <c r="BE55" s="1"/>
      <c r="BF55" s="5"/>
      <c r="BG55" s="5"/>
      <c r="BH55" s="5"/>
      <c r="BI55" s="1"/>
      <c r="BJ55" s="1"/>
      <c r="BK55" s="1"/>
      <c r="BL55" s="1"/>
      <c r="BM55" s="1"/>
      <c r="BN55" s="1"/>
      <c r="BO55" s="1"/>
      <c r="BP55" s="1"/>
      <c r="BQ55" s="1"/>
      <c r="BR55" s="1"/>
      <c r="BS55" s="1"/>
      <c r="BT55" s="1"/>
      <c r="BU55" s="1"/>
      <c r="BV55" s="1"/>
      <c r="BW55" s="1"/>
      <c r="BX55" s="1"/>
      <c r="BY55" s="1"/>
      <c r="BZ55" s="1"/>
      <c r="CA55" s="1"/>
      <c r="CB55" s="1"/>
    </row>
    <row r="56" spans="2:80" ht="15">
      <c r="B56" s="11"/>
      <c r="C56" s="11"/>
      <c r="D56" s="10" t="s">
        <v>111</v>
      </c>
      <c r="E56" s="10" t="s">
        <v>112</v>
      </c>
      <c r="F56" s="9" t="s">
        <v>11</v>
      </c>
      <c r="I56" s="1"/>
      <c r="J56" s="1"/>
      <c r="K56" s="1"/>
      <c r="L56" s="1"/>
      <c r="M56" s="1"/>
      <c r="N56" s="1"/>
      <c r="O56" s="1"/>
      <c r="P56" s="1"/>
      <c r="Q56" s="1"/>
      <c r="R56" s="1"/>
      <c r="S56" s="1"/>
      <c r="T56" s="1"/>
      <c r="U56" s="1"/>
      <c r="V56" s="1"/>
      <c r="W56" s="1"/>
      <c r="X56" s="1"/>
      <c r="Y56" s="1"/>
      <c r="Z56" s="1"/>
      <c r="AA56" s="1"/>
      <c r="AB56" s="1"/>
      <c r="AD56" t="str">
        <f>TEXT(D56,"0000")&amp;"-"&amp;TEXT(E56,"0000")</f>
        <v>BP25-BP21</v>
      </c>
      <c r="AF56" t="s">
        <v>45</v>
      </c>
      <c r="AG56" s="5"/>
      <c r="AI56" s="22"/>
      <c r="AJ56" s="20">
        <f>AJ57</f>
        <v>22.075</v>
      </c>
      <c r="AK56" s="20"/>
      <c r="AL56" s="20">
        <f>AL57</f>
        <v>27.595000000000002</v>
      </c>
      <c r="AM56" s="20"/>
      <c r="AN56" s="20">
        <f>AN57</f>
        <v>20.645</v>
      </c>
      <c r="AO56" s="20"/>
      <c r="AP56" s="20">
        <f>AP57</f>
        <v>26.099999999999998</v>
      </c>
      <c r="AQ56" s="20"/>
      <c r="AR56" s="20">
        <f>AR57</f>
        <v>20.294999999999998</v>
      </c>
      <c r="AS56" s="20"/>
      <c r="AT56" s="20">
        <f>AT57</f>
        <v>26.51</v>
      </c>
      <c r="AU56" s="20"/>
      <c r="AV56" s="20">
        <f>AV57</f>
        <v>24.215</v>
      </c>
      <c r="AW56" s="20"/>
      <c r="AX56" s="20">
        <f>AX57</f>
        <v>29.48</v>
      </c>
      <c r="AY56" s="20"/>
      <c r="AZ56" s="20">
        <f>AZ57</f>
        <v>28.845000000000002</v>
      </c>
      <c r="BA56" s="20"/>
      <c r="BB56" s="20">
        <f>BB57</f>
        <v>28.995</v>
      </c>
      <c r="BE56" s="20"/>
      <c r="BF56" s="20"/>
      <c r="BG56" s="20"/>
      <c r="BH56" s="20"/>
      <c r="BI56" s="20"/>
      <c r="BJ56" s="1"/>
      <c r="BK56" s="1"/>
      <c r="BL56" s="1"/>
      <c r="BM56" s="1"/>
      <c r="BN56" s="1"/>
      <c r="BO56" s="1"/>
      <c r="BP56" s="1"/>
      <c r="BQ56" s="1"/>
      <c r="BR56" s="1"/>
      <c r="BS56" s="1"/>
      <c r="BT56" s="1"/>
      <c r="BU56" s="1"/>
      <c r="BV56" s="1"/>
      <c r="BW56" s="1"/>
      <c r="BX56" s="1"/>
      <c r="BY56" s="1"/>
      <c r="BZ56" s="1"/>
      <c r="CA56" s="1"/>
      <c r="CB56" s="1"/>
    </row>
    <row r="57" spans="9:80" ht="15">
      <c r="I57" s="1"/>
      <c r="J57" s="1"/>
      <c r="K57" s="1"/>
      <c r="L57" s="1"/>
      <c r="M57" s="1"/>
      <c r="N57" s="1"/>
      <c r="O57" s="1"/>
      <c r="P57" s="1"/>
      <c r="Q57" s="1"/>
      <c r="R57" s="1"/>
      <c r="S57" s="1"/>
      <c r="T57" s="1"/>
      <c r="U57" s="1"/>
      <c r="V57" s="1"/>
      <c r="W57" s="1"/>
      <c r="X57" s="1"/>
      <c r="Y57" s="1"/>
      <c r="Z57" s="1"/>
      <c r="AA57" s="1"/>
      <c r="AB57" s="1"/>
      <c r="AF57" t="s">
        <v>46</v>
      </c>
      <c r="AG57" s="5"/>
      <c r="AI57" s="20"/>
      <c r="AJ57" s="20">
        <f>AVERAGE(AJ50:AJ53)</f>
        <v>22.075</v>
      </c>
      <c r="AK57" s="20"/>
      <c r="AL57" s="20">
        <f>AVERAGE(AL50:AL53)</f>
        <v>27.595000000000002</v>
      </c>
      <c r="AM57" s="20"/>
      <c r="AN57" s="20">
        <f>AVERAGE(AN50:AN53)</f>
        <v>20.645</v>
      </c>
      <c r="AO57" s="20"/>
      <c r="AP57" s="20">
        <f>AVERAGE(AP50:AP53)</f>
        <v>26.099999999999998</v>
      </c>
      <c r="AQ57" s="20"/>
      <c r="AR57" s="20">
        <f>AVERAGE(AR50:AR53)</f>
        <v>20.294999999999998</v>
      </c>
      <c r="AS57" s="20"/>
      <c r="AT57" s="20">
        <f>AVERAGE(AT50:AT53)</f>
        <v>26.51</v>
      </c>
      <c r="AU57" s="20"/>
      <c r="AV57" s="20">
        <f>AVERAGE(AV50:AV53)</f>
        <v>24.215</v>
      </c>
      <c r="AW57" s="20"/>
      <c r="AX57" s="20">
        <f>AVERAGE(AX50:AX53)</f>
        <v>29.48</v>
      </c>
      <c r="AY57" s="20"/>
      <c r="AZ57" s="20">
        <f>AVERAGE(AZ50:AZ53)</f>
        <v>28.845000000000002</v>
      </c>
      <c r="BA57" s="20"/>
      <c r="BB57" s="20">
        <f>AVERAGE(BB50:BB53)</f>
        <v>28.995</v>
      </c>
      <c r="BE57" s="1"/>
      <c r="BF57" s="5"/>
      <c r="BG57" s="5"/>
      <c r="BH57" s="5"/>
      <c r="BI57" s="1"/>
      <c r="BJ57" s="1"/>
      <c r="BK57" s="1"/>
      <c r="BL57" s="1"/>
      <c r="BM57" s="1"/>
      <c r="BN57" s="1"/>
      <c r="BO57" s="1"/>
      <c r="BP57" s="1"/>
      <c r="BQ57" s="1"/>
      <c r="BR57" s="1"/>
      <c r="BS57" s="1"/>
      <c r="BT57" s="1"/>
      <c r="BU57" s="1"/>
      <c r="BV57" s="1"/>
      <c r="BW57" s="1"/>
      <c r="BX57" s="1"/>
      <c r="BY57" s="1"/>
      <c r="BZ57" s="1"/>
      <c r="CA57" s="1"/>
      <c r="CB57" s="1"/>
    </row>
    <row r="58" spans="9:80" ht="15">
      <c r="I58" s="1"/>
      <c r="J58" s="1"/>
      <c r="K58" s="1"/>
      <c r="L58" s="1"/>
      <c r="M58" s="1"/>
      <c r="N58" s="1"/>
      <c r="O58" s="1"/>
      <c r="P58" s="1"/>
      <c r="Q58" s="1"/>
      <c r="R58" s="1"/>
      <c r="S58" s="1"/>
      <c r="T58" s="1"/>
      <c r="U58" s="1"/>
      <c r="V58" s="1"/>
      <c r="W58" s="1"/>
      <c r="X58" s="1"/>
      <c r="Y58" s="1"/>
      <c r="Z58" s="1"/>
      <c r="AA58" s="1"/>
      <c r="AB58" s="1"/>
      <c r="AF58" s="5"/>
      <c r="AG58" s="5"/>
      <c r="AI58" s="1"/>
      <c r="AJ58" s="1"/>
      <c r="AK58" s="1"/>
      <c r="AL58" s="1"/>
      <c r="AM58" s="1"/>
      <c r="AN58" s="1"/>
      <c r="AO58" s="1"/>
      <c r="AP58" s="1"/>
      <c r="AQ58" s="1"/>
      <c r="AR58" s="1"/>
      <c r="AS58" s="1"/>
      <c r="AT58" s="1"/>
      <c r="AU58" s="1"/>
      <c r="AV58" s="1"/>
      <c r="AW58" s="1"/>
      <c r="AX58" s="1"/>
      <c r="AY58" s="1"/>
      <c r="AZ58" s="1"/>
      <c r="BA58" s="1"/>
      <c r="BB58" s="1"/>
      <c r="BE58" s="1"/>
      <c r="BF58" s="5"/>
      <c r="BG58" s="5"/>
      <c r="BH58" s="5"/>
      <c r="BI58" s="1"/>
      <c r="BJ58" s="1"/>
      <c r="BK58" s="1"/>
      <c r="BL58" s="1"/>
      <c r="BM58" s="1"/>
      <c r="BN58" s="1"/>
      <c r="BO58" s="1"/>
      <c r="BP58" s="1"/>
      <c r="BQ58" s="1"/>
      <c r="BR58" s="1"/>
      <c r="BS58" s="1"/>
      <c r="BT58" s="1"/>
      <c r="BU58" s="1"/>
      <c r="BV58" s="1"/>
      <c r="BW58" s="1"/>
      <c r="BX58" s="1"/>
      <c r="BY58" s="1"/>
      <c r="BZ58" s="1"/>
      <c r="CA58" s="1"/>
      <c r="CB58" s="1"/>
    </row>
    <row r="59" spans="1:96" ht="15">
      <c r="A59" s="15" t="s">
        <v>121</v>
      </c>
      <c r="B59" s="26"/>
      <c r="C59" s="26"/>
      <c r="D59" s="26"/>
      <c r="E59" s="26"/>
      <c r="F59" s="26"/>
      <c r="G59" s="15"/>
      <c r="H59" s="15"/>
      <c r="I59" s="25"/>
      <c r="J59" s="24"/>
      <c r="K59" s="25"/>
      <c r="L59" s="16"/>
      <c r="M59" s="16"/>
      <c r="N59" s="16"/>
      <c r="O59" s="16"/>
      <c r="P59" s="16"/>
      <c r="Q59" s="25"/>
      <c r="R59" s="16"/>
      <c r="S59" s="16"/>
      <c r="T59" s="16"/>
      <c r="U59" s="25"/>
      <c r="V59" s="16"/>
      <c r="W59" s="16"/>
      <c r="X59" s="16"/>
      <c r="Y59" s="25"/>
      <c r="Z59" s="16"/>
      <c r="AA59" s="16"/>
      <c r="AB59" s="16"/>
      <c r="AC59" s="15"/>
      <c r="AD59" s="15"/>
      <c r="AE59" s="15"/>
      <c r="AF59" s="24"/>
      <c r="AG59" s="24"/>
      <c r="AH59" s="24"/>
      <c r="AI59" s="21"/>
      <c r="AJ59" s="21"/>
      <c r="AK59" s="21"/>
      <c r="AL59" s="21"/>
      <c r="AM59" s="21"/>
      <c r="AN59" s="21"/>
      <c r="AO59" s="21"/>
      <c r="AP59" s="21"/>
      <c r="AQ59" s="21"/>
      <c r="AR59" s="21"/>
      <c r="AS59" s="21"/>
      <c r="AT59" s="21"/>
      <c r="AU59" s="21"/>
      <c r="AV59" s="21"/>
      <c r="AW59" s="21"/>
      <c r="AX59" s="21"/>
      <c r="AY59" s="21"/>
      <c r="AZ59" s="21"/>
      <c r="BA59" s="21"/>
      <c r="BB59" s="21"/>
      <c r="BC59" s="15"/>
      <c r="BD59" s="15"/>
      <c r="BE59" s="16"/>
      <c r="BF59" s="24"/>
      <c r="BG59" s="24"/>
      <c r="BH59" s="24"/>
      <c r="BI59" s="21"/>
      <c r="BJ59" s="21"/>
      <c r="BK59" s="21"/>
      <c r="BL59" s="21"/>
      <c r="BM59" s="21"/>
      <c r="BN59" s="21"/>
      <c r="BO59" s="21"/>
      <c r="BP59" s="21"/>
      <c r="BQ59" s="21"/>
      <c r="BR59" s="21"/>
      <c r="BS59" s="21"/>
      <c r="BT59" s="21"/>
      <c r="BU59" s="21"/>
      <c r="BV59" s="21"/>
      <c r="BW59" s="21"/>
      <c r="BX59" s="21"/>
      <c r="BY59" s="21"/>
      <c r="BZ59" s="21"/>
      <c r="CA59" s="21"/>
      <c r="CB59" s="21"/>
      <c r="CE59" s="1"/>
      <c r="CF59" s="20"/>
      <c r="CG59" s="20"/>
      <c r="CH59" s="20"/>
      <c r="CI59" s="20"/>
      <c r="CJ59" s="20"/>
      <c r="CK59" s="20"/>
      <c r="CL59" s="20"/>
      <c r="CM59" s="20"/>
      <c r="CN59" s="20"/>
      <c r="CO59" s="20"/>
      <c r="CP59" s="23"/>
      <c r="CQ59" s="20"/>
      <c r="CR59" s="20"/>
    </row>
    <row r="60" spans="2:80" ht="15">
      <c r="B60" s="10" t="s">
        <v>19</v>
      </c>
      <c r="C60" s="10" t="s">
        <v>20</v>
      </c>
      <c r="D60" s="10" t="s">
        <v>27</v>
      </c>
      <c r="E60" s="10" t="s">
        <v>28</v>
      </c>
      <c r="F60" s="10" t="s">
        <v>9</v>
      </c>
      <c r="G60" t="s">
        <v>1</v>
      </c>
      <c r="H60" s="4" t="s">
        <v>0</v>
      </c>
      <c r="I60" s="6" t="s">
        <v>14</v>
      </c>
      <c r="J60" t="s">
        <v>10</v>
      </c>
      <c r="K60" s="6" t="s">
        <v>15</v>
      </c>
      <c r="L60" t="s">
        <v>10</v>
      </c>
      <c r="M60" s="6" t="s">
        <v>66</v>
      </c>
      <c r="N60" t="s">
        <v>10</v>
      </c>
      <c r="O60" s="6" t="s">
        <v>95</v>
      </c>
      <c r="P60" t="s">
        <v>10</v>
      </c>
      <c r="Q60" s="6" t="s">
        <v>101</v>
      </c>
      <c r="R60" t="s">
        <v>10</v>
      </c>
      <c r="S60" s="6" t="s">
        <v>102</v>
      </c>
      <c r="T60" t="s">
        <v>10</v>
      </c>
      <c r="U60" s="6" t="s">
        <v>145</v>
      </c>
      <c r="V60" t="s">
        <v>10</v>
      </c>
      <c r="W60" s="6" t="s">
        <v>146</v>
      </c>
      <c r="X60" t="s">
        <v>10</v>
      </c>
      <c r="Y60" s="6" t="s">
        <v>113</v>
      </c>
      <c r="Z60" t="s">
        <v>10</v>
      </c>
      <c r="AA60" s="6" t="s">
        <v>114</v>
      </c>
      <c r="AB60" t="s">
        <v>10</v>
      </c>
      <c r="AD60" t="s">
        <v>0</v>
      </c>
      <c r="AE60" t="s">
        <v>1</v>
      </c>
      <c r="AF60" s="2" t="s">
        <v>3</v>
      </c>
      <c r="AG60" s="2" t="s">
        <v>69</v>
      </c>
      <c r="AH60" s="2" t="s">
        <v>16</v>
      </c>
      <c r="AI60" t="s">
        <v>67</v>
      </c>
      <c r="AK60" t="s">
        <v>68</v>
      </c>
      <c r="AM60" t="s">
        <v>70</v>
      </c>
      <c r="BE60" s="1"/>
      <c r="BF60" s="5"/>
      <c r="BG60" s="5"/>
      <c r="BH60" s="5"/>
      <c r="BI60" s="1"/>
      <c r="BJ60" s="1"/>
      <c r="BK60" s="1"/>
      <c r="BL60" s="1"/>
      <c r="BM60" s="1"/>
      <c r="BN60" s="1"/>
      <c r="BO60" s="1"/>
      <c r="BP60" s="1"/>
      <c r="BQ60" s="1"/>
      <c r="BR60" s="1"/>
      <c r="BS60" s="1"/>
      <c r="BT60" s="1"/>
      <c r="BU60" s="1"/>
      <c r="BV60" s="1"/>
      <c r="BW60" s="1"/>
      <c r="BX60" s="1"/>
      <c r="BY60" s="1"/>
      <c r="BZ60" s="1"/>
      <c r="CA60" s="1"/>
      <c r="CB60" s="1"/>
    </row>
    <row r="61" spans="1:80" ht="1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t="s">
        <v>2</v>
      </c>
      <c r="AJ61" s="13" t="s">
        <v>5</v>
      </c>
      <c r="AK61" s="13" t="s">
        <v>2</v>
      </c>
      <c r="AL61" s="13" t="s">
        <v>5</v>
      </c>
      <c r="AM61" s="13" t="s">
        <v>2</v>
      </c>
      <c r="AN61" s="13" t="s">
        <v>5</v>
      </c>
      <c r="AO61" s="13" t="s">
        <v>2</v>
      </c>
      <c r="AP61" s="13" t="s">
        <v>5</v>
      </c>
      <c r="AQ61" s="13" t="s">
        <v>2</v>
      </c>
      <c r="AR61" s="13" t="s">
        <v>5</v>
      </c>
      <c r="AS61" s="13" t="s">
        <v>2</v>
      </c>
      <c r="AT61" s="13" t="s">
        <v>5</v>
      </c>
      <c r="AU61" s="13" t="s">
        <v>2</v>
      </c>
      <c r="AV61" s="13" t="s">
        <v>5</v>
      </c>
      <c r="AW61" s="13" t="s">
        <v>2</v>
      </c>
      <c r="AX61" s="13" t="s">
        <v>5</v>
      </c>
      <c r="AY61" s="13"/>
      <c r="AZ61" s="13"/>
      <c r="BA61" s="13"/>
      <c r="BB61" s="13"/>
      <c r="BE61" s="1"/>
      <c r="BF61" s="5"/>
      <c r="BG61" s="5"/>
      <c r="BH61" s="5"/>
      <c r="BI61" s="1"/>
      <c r="BJ61" s="1"/>
      <c r="BK61" s="1"/>
      <c r="BL61" s="1"/>
      <c r="BM61" s="1"/>
      <c r="BN61" s="1"/>
      <c r="BO61" s="1"/>
      <c r="BP61" s="1"/>
      <c r="BQ61" s="1"/>
      <c r="BR61" s="1"/>
      <c r="BS61" s="1"/>
      <c r="BT61" s="1"/>
      <c r="BU61" s="1"/>
      <c r="BV61" s="1"/>
      <c r="BW61" s="1"/>
      <c r="BX61" s="1"/>
      <c r="BY61" s="1"/>
      <c r="BZ61" s="1"/>
      <c r="CA61" s="1"/>
      <c r="CB61" s="1"/>
    </row>
    <row r="62" spans="1:80" ht="15">
      <c r="A62" s="15"/>
      <c r="B62" s="10">
        <v>59010</v>
      </c>
      <c r="C62" s="10">
        <v>59015</v>
      </c>
      <c r="D62" s="9" t="s">
        <v>30</v>
      </c>
      <c r="E62" s="9" t="s">
        <v>112</v>
      </c>
      <c r="F62" s="9" t="str">
        <f>F$46</f>
        <v>BIPM</v>
      </c>
      <c r="G62" s="15" t="str">
        <f>TEXT(B62,"00000")&amp;"-"&amp;TEXT(C62,"00000")</f>
        <v>59010-59015</v>
      </c>
      <c r="H62" s="15" t="str">
        <f>TEXT(D62,"0000")&amp;"-"&amp;TEXT(E62,"0000")</f>
        <v>BP1C-BP21</v>
      </c>
      <c r="I62" s="18">
        <v>-153.17</v>
      </c>
      <c r="J62" s="16">
        <v>0.1</v>
      </c>
      <c r="K62" s="18">
        <v>-146.5</v>
      </c>
      <c r="L62" s="16">
        <v>0.1</v>
      </c>
      <c r="M62" s="18">
        <v>-153.6</v>
      </c>
      <c r="N62" s="16">
        <v>0.1</v>
      </c>
      <c r="O62" s="18">
        <v>-147.57</v>
      </c>
      <c r="P62" s="16">
        <v>0.1</v>
      </c>
      <c r="Q62" s="18"/>
      <c r="R62" s="16"/>
      <c r="S62" s="18"/>
      <c r="T62" s="16"/>
      <c r="U62" s="18"/>
      <c r="V62" s="16"/>
      <c r="W62" s="18"/>
      <c r="X62" s="16"/>
      <c r="Y62" s="18"/>
      <c r="Z62" s="16"/>
      <c r="AA62" s="18"/>
      <c r="AB62" s="16"/>
      <c r="AC62" s="15"/>
      <c r="AD62" s="15" t="str">
        <f>H62</f>
        <v>BP1C-BP21</v>
      </c>
      <c r="AE62" s="15" t="str">
        <f>TEXT(B62,"00000")&amp;"-"&amp;TEXT(C62,"00000")</f>
        <v>59010-59015</v>
      </c>
      <c r="AF62" s="3">
        <v>234.99</v>
      </c>
      <c r="AG62" s="3">
        <v>72.82</v>
      </c>
      <c r="AH62" s="2"/>
      <c r="AI62" s="21">
        <f>I62</f>
        <v>-153.17</v>
      </c>
      <c r="AJ62" s="21">
        <f>AI62+$AF62-$AG62</f>
        <v>9.000000000000028</v>
      </c>
      <c r="AK62" s="21">
        <f>K62</f>
        <v>-146.5</v>
      </c>
      <c r="AL62" s="21">
        <f>AK62+$AF62-$AG62</f>
        <v>15.670000000000016</v>
      </c>
      <c r="AM62" s="21">
        <f>M62</f>
        <v>-153.6</v>
      </c>
      <c r="AN62" s="21">
        <f>AM62+$AF62-$AG62</f>
        <v>8.570000000000022</v>
      </c>
      <c r="AO62" s="21">
        <f>O62</f>
        <v>-147.57</v>
      </c>
      <c r="AP62" s="21">
        <f>AO62+$AF62-$AG62</f>
        <v>14.600000000000023</v>
      </c>
      <c r="AQ62" s="21"/>
      <c r="AR62" s="21"/>
      <c r="AS62" s="21"/>
      <c r="AT62" s="21"/>
      <c r="AU62" s="21"/>
      <c r="AV62" s="21"/>
      <c r="AW62" s="21"/>
      <c r="AX62" s="21"/>
      <c r="AY62" s="21"/>
      <c r="AZ62" s="21"/>
      <c r="BA62" s="21"/>
      <c r="BB62" s="21"/>
      <c r="BE62" s="1"/>
      <c r="BF62" s="5"/>
      <c r="BG62" s="5"/>
      <c r="BH62" s="5"/>
      <c r="BI62" s="1"/>
      <c r="BJ62" s="1"/>
      <c r="BK62" s="1"/>
      <c r="BL62" s="1"/>
      <c r="BM62" s="1"/>
      <c r="BN62" s="1"/>
      <c r="BO62" s="1"/>
      <c r="BP62" s="1"/>
      <c r="BQ62" s="1"/>
      <c r="BR62" s="1"/>
      <c r="BS62" s="1"/>
      <c r="BT62" s="1"/>
      <c r="BU62" s="1"/>
      <c r="BV62" s="1"/>
      <c r="BW62" s="1"/>
      <c r="BX62" s="1"/>
      <c r="BY62" s="1"/>
      <c r="BZ62" s="1"/>
      <c r="CA62" s="1"/>
      <c r="CB62" s="1"/>
    </row>
    <row r="63" spans="1:80" ht="15">
      <c r="A63" s="15"/>
      <c r="B63" s="10">
        <v>59192</v>
      </c>
      <c r="C63" s="10">
        <v>59198</v>
      </c>
      <c r="D63" s="9" t="s">
        <v>30</v>
      </c>
      <c r="E63" s="9" t="s">
        <v>112</v>
      </c>
      <c r="F63" s="9" t="str">
        <f>F$46</f>
        <v>BIPM</v>
      </c>
      <c r="G63" s="15" t="str">
        <f>TEXT(B63,"00000")&amp;"-"&amp;TEXT(C63,"00000")</f>
        <v>59192-59198</v>
      </c>
      <c r="H63" s="15" t="str">
        <f>TEXT(D63,"0000")&amp;"-"&amp;TEXT(E63,"0000")</f>
        <v>BP1C-BP21</v>
      </c>
      <c r="I63" s="18">
        <v>-182.79</v>
      </c>
      <c r="J63" s="16">
        <v>0.1</v>
      </c>
      <c r="K63" s="18">
        <v>-176.16</v>
      </c>
      <c r="L63" s="16">
        <v>0.1</v>
      </c>
      <c r="M63" s="18">
        <v>-183.16</v>
      </c>
      <c r="N63" s="16">
        <v>0.1</v>
      </c>
      <c r="O63" s="18">
        <v>-177.16</v>
      </c>
      <c r="P63" s="16"/>
      <c r="Q63" s="18"/>
      <c r="R63" s="16"/>
      <c r="S63" s="18"/>
      <c r="T63" s="16"/>
      <c r="U63" s="18"/>
      <c r="V63" s="16"/>
      <c r="W63" s="18"/>
      <c r="X63" s="16"/>
      <c r="Y63" s="18"/>
      <c r="Z63" s="16"/>
      <c r="AA63" s="18"/>
      <c r="AB63" s="16"/>
      <c r="AC63" s="15"/>
      <c r="AD63" s="15" t="str">
        <f>H63</f>
        <v>BP1C-BP21</v>
      </c>
      <c r="AE63" s="15" t="str">
        <f>TEXT(B63,"00000")&amp;"-"&amp;TEXT(C63,"00000")</f>
        <v>59192-59198</v>
      </c>
      <c r="AF63" s="3">
        <v>235.71</v>
      </c>
      <c r="AG63" s="3">
        <v>43.26</v>
      </c>
      <c r="AH63" s="2"/>
      <c r="AI63" s="21">
        <f>I63</f>
        <v>-182.79</v>
      </c>
      <c r="AJ63" s="21">
        <f>AI63+$AF63-$AG63</f>
        <v>9.660000000000018</v>
      </c>
      <c r="AK63" s="21">
        <f>K63</f>
        <v>-176.16</v>
      </c>
      <c r="AL63" s="21">
        <f>AK63+$AF63-$AG63</f>
        <v>16.290000000000013</v>
      </c>
      <c r="AM63" s="21">
        <f>M63</f>
        <v>-183.16</v>
      </c>
      <c r="AN63" s="21">
        <f>AM63+$AF63-$AG63</f>
        <v>9.290000000000013</v>
      </c>
      <c r="AO63" s="21">
        <f>O63</f>
        <v>-177.16</v>
      </c>
      <c r="AP63" s="21">
        <f>AO63+$AF63-$AG63</f>
        <v>15.290000000000013</v>
      </c>
      <c r="AQ63" s="21"/>
      <c r="AR63" s="21"/>
      <c r="AS63" s="21"/>
      <c r="AT63" s="21"/>
      <c r="AU63" s="21"/>
      <c r="AV63" s="21"/>
      <c r="AW63" s="21"/>
      <c r="AX63" s="21"/>
      <c r="AY63" s="21"/>
      <c r="AZ63" s="21"/>
      <c r="BA63" s="21"/>
      <c r="BB63" s="21"/>
      <c r="BE63" s="1"/>
      <c r="BF63" s="5"/>
      <c r="BG63" s="5"/>
      <c r="BH63" s="5"/>
      <c r="BI63" s="1"/>
      <c r="BJ63" s="1"/>
      <c r="BK63" s="1"/>
      <c r="BL63" s="1"/>
      <c r="BM63" s="1"/>
      <c r="BN63" s="1"/>
      <c r="BO63" s="1"/>
      <c r="BP63" s="1"/>
      <c r="BQ63" s="1"/>
      <c r="BR63" s="1"/>
      <c r="BS63" s="1"/>
      <c r="BT63" s="1"/>
      <c r="BU63" s="1"/>
      <c r="BV63" s="1"/>
      <c r="BW63" s="1"/>
      <c r="BX63" s="1"/>
      <c r="BY63" s="1"/>
      <c r="BZ63" s="1"/>
      <c r="CA63" s="1"/>
      <c r="CB63" s="1"/>
    </row>
    <row r="64" spans="1:80" ht="15">
      <c r="A64" s="15"/>
      <c r="B64" s="10"/>
      <c r="C64" s="10"/>
      <c r="D64" s="9"/>
      <c r="E64" s="9"/>
      <c r="F64" s="9"/>
      <c r="G64" s="15"/>
      <c r="H64" s="15"/>
      <c r="I64" s="18"/>
      <c r="J64" s="16"/>
      <c r="K64" s="18"/>
      <c r="L64" s="16"/>
      <c r="M64" s="18"/>
      <c r="N64" s="16"/>
      <c r="O64" s="18"/>
      <c r="P64" s="16"/>
      <c r="Q64" s="18"/>
      <c r="R64" s="16"/>
      <c r="S64" s="18"/>
      <c r="T64" s="16"/>
      <c r="U64" s="18"/>
      <c r="V64" s="16"/>
      <c r="W64" s="18"/>
      <c r="X64" s="16"/>
      <c r="Y64" s="18"/>
      <c r="Z64" s="16"/>
      <c r="AA64" s="18"/>
      <c r="AB64" s="16"/>
      <c r="AC64" s="15"/>
      <c r="AD64" s="15"/>
      <c r="AE64" s="15"/>
      <c r="AF64" s="3"/>
      <c r="AG64" s="3"/>
      <c r="AH64" s="2"/>
      <c r="AI64" s="21"/>
      <c r="AJ64" s="21"/>
      <c r="AK64" s="21"/>
      <c r="AL64" s="21"/>
      <c r="AM64" s="21"/>
      <c r="AN64" s="21"/>
      <c r="AO64" s="21"/>
      <c r="AP64" s="21"/>
      <c r="AQ64" s="21"/>
      <c r="AR64" s="21"/>
      <c r="AS64" s="21"/>
      <c r="AT64" s="21"/>
      <c r="AU64" s="21"/>
      <c r="AV64" s="21"/>
      <c r="AW64" s="21"/>
      <c r="AX64" s="21"/>
      <c r="AY64" s="21"/>
      <c r="AZ64" s="21"/>
      <c r="BA64" s="21"/>
      <c r="BB64" s="21"/>
      <c r="BE64" s="1"/>
      <c r="BF64" s="5"/>
      <c r="BG64" s="5"/>
      <c r="BH64" s="5"/>
      <c r="BI64" s="1"/>
      <c r="BJ64" s="1"/>
      <c r="BK64" s="1"/>
      <c r="BL64" s="1"/>
      <c r="BM64" s="1"/>
      <c r="BN64" s="1"/>
      <c r="BO64" s="1"/>
      <c r="BP64" s="1"/>
      <c r="BQ64" s="1"/>
      <c r="BR64" s="1"/>
      <c r="BS64" s="1"/>
      <c r="BT64" s="1"/>
      <c r="BU64" s="1"/>
      <c r="BV64" s="1"/>
      <c r="BW64" s="1"/>
      <c r="BX64" s="1"/>
      <c r="BY64" s="1"/>
      <c r="BZ64" s="1"/>
      <c r="CA64" s="1"/>
      <c r="CB64" s="1"/>
    </row>
    <row r="65" spans="1:80" ht="15">
      <c r="A65" s="15"/>
      <c r="B65" s="10"/>
      <c r="C65" s="10"/>
      <c r="D65" s="9"/>
      <c r="E65" s="9"/>
      <c r="F65" s="9"/>
      <c r="G65" s="15"/>
      <c r="H65" s="15"/>
      <c r="I65" s="18"/>
      <c r="J65" s="16"/>
      <c r="K65" s="18"/>
      <c r="L65" s="16"/>
      <c r="M65" s="18"/>
      <c r="N65" s="16"/>
      <c r="O65" s="18"/>
      <c r="P65" s="16"/>
      <c r="Q65" s="18"/>
      <c r="R65" s="16"/>
      <c r="S65" s="18"/>
      <c r="T65" s="16"/>
      <c r="U65" s="18"/>
      <c r="V65" s="16"/>
      <c r="W65" s="18"/>
      <c r="X65" s="16"/>
      <c r="Y65" s="18"/>
      <c r="Z65" s="16"/>
      <c r="AA65" s="18"/>
      <c r="AB65" s="16"/>
      <c r="AC65" s="15"/>
      <c r="AD65" s="15"/>
      <c r="AE65" s="15"/>
      <c r="AF65" s="3"/>
      <c r="AG65" s="3"/>
      <c r="AH65" s="2"/>
      <c r="AI65" s="21"/>
      <c r="AJ65" s="21"/>
      <c r="AK65" s="21"/>
      <c r="AL65" s="21"/>
      <c r="AM65" s="21"/>
      <c r="AN65" s="21"/>
      <c r="AO65" s="21"/>
      <c r="AP65" s="21"/>
      <c r="AQ65" s="21"/>
      <c r="AR65" s="21"/>
      <c r="AS65" s="21"/>
      <c r="AT65" s="21"/>
      <c r="AU65" s="21"/>
      <c r="AV65" s="21"/>
      <c r="AW65" s="21"/>
      <c r="AX65" s="21"/>
      <c r="AY65" s="21"/>
      <c r="AZ65" s="21"/>
      <c r="BA65" s="21"/>
      <c r="BB65" s="21"/>
      <c r="BE65" s="1"/>
      <c r="BF65" s="5"/>
      <c r="BG65" s="5"/>
      <c r="BH65" s="5"/>
      <c r="BI65" s="1"/>
      <c r="BJ65" s="1"/>
      <c r="BK65" s="1"/>
      <c r="BL65" s="1"/>
      <c r="BM65" s="1"/>
      <c r="BN65" s="1"/>
      <c r="BO65" s="1"/>
      <c r="BP65" s="1"/>
      <c r="BQ65" s="1"/>
      <c r="BR65" s="1"/>
      <c r="BS65" s="1"/>
      <c r="BT65" s="1"/>
      <c r="BU65" s="1"/>
      <c r="BV65" s="1"/>
      <c r="BW65" s="1"/>
      <c r="BX65" s="1"/>
      <c r="BY65" s="1"/>
      <c r="BZ65" s="1"/>
      <c r="CA65" s="1"/>
      <c r="CB65" s="1"/>
    </row>
    <row r="66" spans="1:80" ht="15">
      <c r="A66" s="13"/>
      <c r="B66" s="13"/>
      <c r="C66" s="13"/>
      <c r="D66" s="13"/>
      <c r="E66" s="13"/>
      <c r="F66" s="13"/>
      <c r="G66" s="13"/>
      <c r="H66" s="13"/>
      <c r="I66" s="17"/>
      <c r="J66" s="14"/>
      <c r="K66" s="17"/>
      <c r="L66" s="14"/>
      <c r="M66" s="14"/>
      <c r="N66" s="14"/>
      <c r="O66" s="14"/>
      <c r="P66" s="14"/>
      <c r="Q66" s="17"/>
      <c r="R66" s="14"/>
      <c r="S66" s="14"/>
      <c r="T66" s="14"/>
      <c r="U66" s="17"/>
      <c r="V66" s="14"/>
      <c r="W66" s="14"/>
      <c r="X66" s="14"/>
      <c r="Y66" s="17"/>
      <c r="Z66" s="14"/>
      <c r="AA66" s="14"/>
      <c r="AB66" s="14"/>
      <c r="AC66" s="13"/>
      <c r="AD66" s="13"/>
      <c r="AE66" s="13"/>
      <c r="AF66" s="14"/>
      <c r="AG66" s="14"/>
      <c r="AH66" s="13"/>
      <c r="AI66" s="17"/>
      <c r="AJ66" s="17"/>
      <c r="AK66" s="17"/>
      <c r="AL66" s="17"/>
      <c r="AM66" s="17"/>
      <c r="AN66" s="17"/>
      <c r="AO66" s="17"/>
      <c r="AP66" s="17"/>
      <c r="AQ66" s="17"/>
      <c r="AR66" s="17"/>
      <c r="AS66" s="17"/>
      <c r="AT66" s="17"/>
      <c r="AU66" s="17"/>
      <c r="AV66" s="17"/>
      <c r="AW66" s="17"/>
      <c r="AX66" s="17"/>
      <c r="AY66" s="17"/>
      <c r="AZ66" s="17"/>
      <c r="BA66" s="17"/>
      <c r="BB66" s="17"/>
      <c r="BE66" s="1"/>
      <c r="BF66" s="5"/>
      <c r="BG66" s="5"/>
      <c r="BH66" s="5"/>
      <c r="BI66" s="1"/>
      <c r="BJ66" s="1"/>
      <c r="BK66" s="1"/>
      <c r="BL66" s="1"/>
      <c r="BM66" s="1"/>
      <c r="BN66" s="1"/>
      <c r="BO66" s="1"/>
      <c r="BP66" s="1"/>
      <c r="BQ66" s="1"/>
      <c r="BR66" s="1"/>
      <c r="BS66" s="1"/>
      <c r="BT66" s="1"/>
      <c r="BU66" s="1"/>
      <c r="BV66" s="1"/>
      <c r="BW66" s="1"/>
      <c r="BX66" s="1"/>
      <c r="BY66" s="1"/>
      <c r="BZ66" s="1"/>
      <c r="CA66" s="1"/>
      <c r="CB66" s="1"/>
    </row>
    <row r="67" spans="1:80" ht="15">
      <c r="A67" t="s">
        <v>134</v>
      </c>
      <c r="B67" s="11"/>
      <c r="C67" s="11"/>
      <c r="D67" s="11"/>
      <c r="E67" s="11"/>
      <c r="F67" s="11"/>
      <c r="G67" s="11"/>
      <c r="H67" s="11"/>
      <c r="I67" s="19"/>
      <c r="J67" s="12"/>
      <c r="K67" s="19"/>
      <c r="L67" s="12"/>
      <c r="M67" s="12"/>
      <c r="N67" s="12"/>
      <c r="O67" s="12"/>
      <c r="P67" s="12"/>
      <c r="Q67" s="19"/>
      <c r="R67" s="12"/>
      <c r="S67" s="12"/>
      <c r="T67" s="12"/>
      <c r="U67" s="19"/>
      <c r="V67" s="12"/>
      <c r="W67" s="12"/>
      <c r="X67" s="12"/>
      <c r="Y67" s="19"/>
      <c r="Z67" s="12"/>
      <c r="AA67" s="12"/>
      <c r="AB67" s="12"/>
      <c r="AC67" s="11"/>
      <c r="AD67" s="11"/>
      <c r="AE67" s="11"/>
      <c r="AF67" t="s">
        <v>25</v>
      </c>
      <c r="AG67" s="12"/>
      <c r="AI67" s="20"/>
      <c r="AJ67" s="20">
        <f>MAX(AJ62:AJ65)-MIN(AJ62:AJ65)</f>
        <v>0.6599999999999895</v>
      </c>
      <c r="AK67" s="20"/>
      <c r="AL67" s="20">
        <f>MAX(AL62:AL65)-MIN(AL62:AL65)</f>
        <v>0.6199999999999974</v>
      </c>
      <c r="AM67" s="20"/>
      <c r="AN67" s="20">
        <f>MAX(AN62:AN65)-MIN(AN62:AN65)</f>
        <v>0.7199999999999918</v>
      </c>
      <c r="AO67" s="20"/>
      <c r="AP67" s="20">
        <f>MAX(AP62:AP65)-MIN(AP62:AP65)</f>
        <v>0.6899999999999906</v>
      </c>
      <c r="AQ67" s="20"/>
      <c r="AR67" s="20"/>
      <c r="AS67" s="20"/>
      <c r="AT67" s="20"/>
      <c r="AU67" s="20"/>
      <c r="AV67" s="20"/>
      <c r="AW67" s="20"/>
      <c r="AX67" s="20"/>
      <c r="AY67" s="20"/>
      <c r="AZ67" s="20"/>
      <c r="BA67" s="20"/>
      <c r="BB67" s="20"/>
      <c r="BE67" s="1"/>
      <c r="BF67" s="5"/>
      <c r="BG67" s="5"/>
      <c r="BH67" s="5"/>
      <c r="BI67" s="1"/>
      <c r="BJ67" s="1"/>
      <c r="BK67" s="1"/>
      <c r="BL67" s="1"/>
      <c r="BM67" s="1"/>
      <c r="BN67" s="1"/>
      <c r="BO67" s="1"/>
      <c r="BP67" s="1"/>
      <c r="BQ67" s="1"/>
      <c r="BR67" s="1"/>
      <c r="BS67" s="1"/>
      <c r="BT67" s="1"/>
      <c r="BU67" s="1"/>
      <c r="BV67" s="1"/>
      <c r="BW67" s="1"/>
      <c r="BX67" s="1"/>
      <c r="BY67" s="1"/>
      <c r="BZ67" s="1"/>
      <c r="CA67" s="1"/>
      <c r="CB67" s="1"/>
    </row>
    <row r="68" spans="2:80" ht="15">
      <c r="B68" s="11"/>
      <c r="C68" s="11"/>
      <c r="D68" s="9" t="s">
        <v>30</v>
      </c>
      <c r="E68" s="9" t="s">
        <v>65</v>
      </c>
      <c r="F68" s="9" t="s">
        <v>11</v>
      </c>
      <c r="I68" s="18"/>
      <c r="J68" s="1"/>
      <c r="K68" s="18"/>
      <c r="L68" s="1"/>
      <c r="M68" s="1"/>
      <c r="N68" s="1"/>
      <c r="O68" s="1"/>
      <c r="P68" s="1"/>
      <c r="Q68" s="18"/>
      <c r="R68" s="1"/>
      <c r="S68" s="1"/>
      <c r="T68" s="1"/>
      <c r="U68" s="18"/>
      <c r="V68" s="1"/>
      <c r="W68" s="1"/>
      <c r="X68" s="1"/>
      <c r="Y68" s="18"/>
      <c r="Z68" s="1"/>
      <c r="AA68" s="1"/>
      <c r="AB68" s="1"/>
      <c r="AD68" t="str">
        <f>TEXT(D68,"0000")&amp;"-"&amp;TEXT(E68,"0000")</f>
        <v>BP1C-BP1J</v>
      </c>
      <c r="AF68" t="s">
        <v>45</v>
      </c>
      <c r="AG68" s="5"/>
      <c r="AI68" s="20"/>
      <c r="AJ68" s="20">
        <f>AJ69</f>
        <v>9.330000000000023</v>
      </c>
      <c r="AK68" s="20"/>
      <c r="AL68" s="20">
        <f>AL69</f>
        <v>15.980000000000015</v>
      </c>
      <c r="AM68" s="20"/>
      <c r="AN68" s="20">
        <f>AN69</f>
        <v>8.930000000000017</v>
      </c>
      <c r="AO68" s="20"/>
      <c r="AP68" s="20">
        <f>AP69</f>
        <v>14.945000000000018</v>
      </c>
      <c r="AQ68" s="20"/>
      <c r="AR68" s="20"/>
      <c r="AS68" s="20"/>
      <c r="AT68" s="20"/>
      <c r="AU68" s="20"/>
      <c r="AV68" s="20"/>
      <c r="AW68" s="20"/>
      <c r="AX68" s="20"/>
      <c r="AY68" s="20"/>
      <c r="AZ68" s="20"/>
      <c r="BA68" s="20"/>
      <c r="BB68" s="20"/>
      <c r="BE68" s="1"/>
      <c r="BF68" s="5"/>
      <c r="BG68" s="5"/>
      <c r="BH68" s="5"/>
      <c r="BI68" s="1"/>
      <c r="BJ68" s="1"/>
      <c r="BK68" s="1"/>
      <c r="BL68" s="1"/>
      <c r="BM68" s="1"/>
      <c r="BN68" s="1"/>
      <c r="BO68" s="1"/>
      <c r="BP68" s="1"/>
      <c r="BQ68" s="1"/>
      <c r="BR68" s="1"/>
      <c r="BS68" s="1"/>
      <c r="BT68" s="1"/>
      <c r="BU68" s="1"/>
      <c r="BV68" s="1"/>
      <c r="BW68" s="1"/>
      <c r="BX68" s="1"/>
      <c r="BY68" s="1"/>
      <c r="BZ68" s="1"/>
      <c r="CA68" s="1"/>
      <c r="CB68" s="1"/>
    </row>
    <row r="69" spans="9:80" ht="15">
      <c r="I69" s="1"/>
      <c r="J69" s="1"/>
      <c r="K69" s="1"/>
      <c r="L69" s="1"/>
      <c r="M69" s="1"/>
      <c r="N69" s="1"/>
      <c r="O69" s="1"/>
      <c r="P69" s="1"/>
      <c r="Q69" s="1"/>
      <c r="R69" s="1"/>
      <c r="S69" s="1"/>
      <c r="T69" s="1"/>
      <c r="U69" s="1"/>
      <c r="V69" s="1"/>
      <c r="W69" s="1"/>
      <c r="X69" s="1"/>
      <c r="Y69" s="1"/>
      <c r="Z69" s="1"/>
      <c r="AA69" s="1"/>
      <c r="AB69" s="1"/>
      <c r="AF69" t="s">
        <v>46</v>
      </c>
      <c r="AG69" s="5"/>
      <c r="AI69" s="20"/>
      <c r="AJ69" s="20">
        <f>AVERAGE(AJ62:AJ63)</f>
        <v>9.330000000000023</v>
      </c>
      <c r="AK69" s="20"/>
      <c r="AL69" s="20">
        <f>AVERAGE(AL62:AL63)</f>
        <v>15.980000000000015</v>
      </c>
      <c r="AM69" s="20"/>
      <c r="AN69" s="20">
        <f>AVERAGE(AN62:AN63)</f>
        <v>8.930000000000017</v>
      </c>
      <c r="AO69" s="20"/>
      <c r="AP69" s="20">
        <f>AVERAGE(AP62:AP63)</f>
        <v>14.945000000000018</v>
      </c>
      <c r="AQ69" s="20"/>
      <c r="AR69" s="20"/>
      <c r="AS69" s="20"/>
      <c r="AT69" s="20"/>
      <c r="AU69" s="20"/>
      <c r="AV69" s="20"/>
      <c r="AW69" s="20"/>
      <c r="AX69" s="20"/>
      <c r="AY69" s="20"/>
      <c r="AZ69" s="20"/>
      <c r="BA69" s="20"/>
      <c r="BB69" s="20"/>
      <c r="BD69" s="18"/>
      <c r="BE69" s="1"/>
      <c r="BF69" s="5"/>
      <c r="BG69" s="5"/>
      <c r="BH69" s="5"/>
      <c r="BI69" s="1"/>
      <c r="BJ69" s="1"/>
      <c r="BK69" s="1"/>
      <c r="BL69" s="1"/>
      <c r="BM69" s="1"/>
      <c r="BN69" s="1"/>
      <c r="BO69" s="1"/>
      <c r="BP69" s="1"/>
      <c r="BQ69" s="1"/>
      <c r="BR69" s="1"/>
      <c r="BS69" s="1"/>
      <c r="BT69" s="1"/>
      <c r="BU69" s="1"/>
      <c r="BV69" s="1"/>
      <c r="BW69" s="1"/>
      <c r="BX69" s="1"/>
      <c r="BY69" s="1"/>
      <c r="BZ69" s="1"/>
      <c r="CA69" s="1"/>
      <c r="CB69" s="1"/>
    </row>
    <row r="70" spans="1:96" ht="15">
      <c r="A70" s="15" t="s">
        <v>120</v>
      </c>
      <c r="B70" s="26"/>
      <c r="C70" s="26"/>
      <c r="D70" s="26"/>
      <c r="E70" s="26"/>
      <c r="F70" s="26"/>
      <c r="G70" s="15"/>
      <c r="H70" s="15"/>
      <c r="I70" s="25"/>
      <c r="J70" s="24"/>
      <c r="K70" s="25"/>
      <c r="L70" s="16"/>
      <c r="M70" s="16"/>
      <c r="N70" s="16"/>
      <c r="O70" s="16"/>
      <c r="P70" s="16"/>
      <c r="Q70" s="25"/>
      <c r="R70" s="16"/>
      <c r="S70" s="16"/>
      <c r="T70" s="16"/>
      <c r="U70" s="25"/>
      <c r="V70" s="16"/>
      <c r="W70" s="16"/>
      <c r="X70" s="16"/>
      <c r="Y70" s="25"/>
      <c r="Z70" s="16"/>
      <c r="AA70" s="16"/>
      <c r="AB70" s="16"/>
      <c r="AC70" s="15"/>
      <c r="AD70" s="15"/>
      <c r="AE70" s="15"/>
      <c r="AF70" s="24"/>
      <c r="AG70" s="24"/>
      <c r="AH70" s="24"/>
      <c r="AI70" s="21"/>
      <c r="AJ70" s="21"/>
      <c r="AK70" s="21"/>
      <c r="AL70" s="21"/>
      <c r="AM70" s="21"/>
      <c r="AN70" s="21"/>
      <c r="AO70" s="21"/>
      <c r="AP70" s="21"/>
      <c r="AQ70" s="21"/>
      <c r="AR70" s="21"/>
      <c r="AS70" s="21"/>
      <c r="AT70" s="21"/>
      <c r="AU70" s="21"/>
      <c r="AV70" s="21"/>
      <c r="AW70" s="21"/>
      <c r="AX70" s="21"/>
      <c r="AY70" s="21"/>
      <c r="AZ70" s="21"/>
      <c r="BA70" s="21"/>
      <c r="BB70" s="21"/>
      <c r="BC70" s="15"/>
      <c r="BD70" s="15"/>
      <c r="BE70" s="16"/>
      <c r="BF70" s="24"/>
      <c r="BG70" s="24"/>
      <c r="BH70" s="24"/>
      <c r="BI70" s="21"/>
      <c r="BJ70" s="21"/>
      <c r="BK70" s="21"/>
      <c r="BL70" s="21"/>
      <c r="BM70" s="21"/>
      <c r="BN70" s="21"/>
      <c r="BO70" s="21"/>
      <c r="BP70" s="21"/>
      <c r="BQ70" s="21"/>
      <c r="BR70" s="21"/>
      <c r="BS70" s="21"/>
      <c r="BT70" s="21"/>
      <c r="BU70" s="21"/>
      <c r="BV70" s="21"/>
      <c r="BW70" s="21"/>
      <c r="BX70" s="21"/>
      <c r="BY70" s="21"/>
      <c r="BZ70" s="21"/>
      <c r="CA70" s="21"/>
      <c r="CB70" s="21"/>
      <c r="CE70" s="1"/>
      <c r="CF70" s="20"/>
      <c r="CG70" s="20"/>
      <c r="CH70" s="20"/>
      <c r="CI70" s="20"/>
      <c r="CJ70" s="20"/>
      <c r="CK70" s="20"/>
      <c r="CL70" s="20"/>
      <c r="CM70" s="20"/>
      <c r="CN70" s="20"/>
      <c r="CO70" s="20"/>
      <c r="CP70" s="23"/>
      <c r="CQ70" s="20"/>
      <c r="CR70" s="20"/>
    </row>
    <row r="71" spans="2:80" ht="15">
      <c r="B71" s="11"/>
      <c r="C71" s="11"/>
      <c r="D71" s="9"/>
      <c r="E71" s="9"/>
      <c r="F71" s="9"/>
      <c r="I71" s="6" t="s">
        <v>14</v>
      </c>
      <c r="J71" t="s">
        <v>10</v>
      </c>
      <c r="K71" s="6" t="s">
        <v>15</v>
      </c>
      <c r="L71" t="s">
        <v>10</v>
      </c>
      <c r="M71" s="6" t="s">
        <v>66</v>
      </c>
      <c r="N71" t="s">
        <v>10</v>
      </c>
      <c r="O71" s="6" t="s">
        <v>95</v>
      </c>
      <c r="P71" t="s">
        <v>10</v>
      </c>
      <c r="Q71" s="6" t="s">
        <v>101</v>
      </c>
      <c r="R71" t="s">
        <v>10</v>
      </c>
      <c r="S71" s="6" t="s">
        <v>102</v>
      </c>
      <c r="T71" t="s">
        <v>10</v>
      </c>
      <c r="U71" s="6" t="s">
        <v>145</v>
      </c>
      <c r="V71" t="s">
        <v>10</v>
      </c>
      <c r="W71" s="6" t="s">
        <v>146</v>
      </c>
      <c r="X71" t="s">
        <v>10</v>
      </c>
      <c r="Y71" s="6" t="s">
        <v>113</v>
      </c>
      <c r="Z71" t="s">
        <v>10</v>
      </c>
      <c r="AA71" s="6" t="s">
        <v>114</v>
      </c>
      <c r="AB71" t="s">
        <v>10</v>
      </c>
      <c r="AF71"/>
      <c r="AG71" s="5"/>
      <c r="AI71" s="20"/>
      <c r="AJ71" s="20"/>
      <c r="AK71" s="20"/>
      <c r="AL71" s="20"/>
      <c r="AM71" s="20"/>
      <c r="AN71" s="20"/>
      <c r="AO71" s="20"/>
      <c r="AP71" s="20"/>
      <c r="AQ71" s="20"/>
      <c r="AR71" s="20"/>
      <c r="AS71" s="20"/>
      <c r="AT71" s="20"/>
      <c r="AU71" s="20"/>
      <c r="AV71" s="20"/>
      <c r="AW71" s="20"/>
      <c r="AX71" s="20"/>
      <c r="AY71" s="20"/>
      <c r="AZ71" s="20"/>
      <c r="BA71" s="20"/>
      <c r="BB71" s="20"/>
      <c r="BE71" s="1"/>
      <c r="BF71" s="5"/>
      <c r="BG71" s="5"/>
      <c r="BH71" s="5"/>
      <c r="BI71" s="1"/>
      <c r="BJ71" s="1"/>
      <c r="BK71" s="1"/>
      <c r="BL71" s="1"/>
      <c r="BM71" s="1"/>
      <c r="BN71" s="1"/>
      <c r="BO71" s="1"/>
      <c r="BP71" s="1"/>
      <c r="BQ71" s="1"/>
      <c r="BR71" s="1"/>
      <c r="BS71" s="1"/>
      <c r="BT71" s="1"/>
      <c r="BU71" s="1"/>
      <c r="BV71" s="1"/>
      <c r="BW71" s="1"/>
      <c r="BX71" s="1"/>
      <c r="BY71" s="1"/>
      <c r="BZ71" s="1"/>
      <c r="CA71" s="1"/>
      <c r="CB71" s="1"/>
    </row>
    <row r="72" spans="1:96" ht="1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4"/>
      <c r="AG72" s="14"/>
      <c r="AH72" s="13"/>
      <c r="AI72" s="17"/>
      <c r="AJ72" s="17"/>
      <c r="AK72" s="17"/>
      <c r="AL72" s="17"/>
      <c r="AM72" s="17"/>
      <c r="AN72" s="17"/>
      <c r="AO72" s="17"/>
      <c r="AP72" s="17"/>
      <c r="AQ72" s="17"/>
      <c r="AR72" s="17"/>
      <c r="AS72" s="17"/>
      <c r="AT72" s="17"/>
      <c r="AU72" s="17"/>
      <c r="AV72" s="17"/>
      <c r="AW72" s="17"/>
      <c r="AX72" s="17"/>
      <c r="AY72" s="17"/>
      <c r="AZ72" s="17"/>
      <c r="BA72" s="17"/>
      <c r="BB72" s="17"/>
      <c r="BD72" s="1"/>
      <c r="BE72" s="5"/>
      <c r="BF72" s="5"/>
      <c r="BG72" s="5"/>
      <c r="BH72" s="1"/>
      <c r="BI72" s="1"/>
      <c r="BJ72" s="1"/>
      <c r="BK72" s="1"/>
      <c r="BL72" s="1"/>
      <c r="BM72" s="1"/>
      <c r="CQ72" s="1"/>
      <c r="CR72"/>
    </row>
    <row r="73" spans="1:80" ht="15">
      <c r="A73" s="15"/>
      <c r="B73" s="10">
        <v>59010</v>
      </c>
      <c r="C73" s="10">
        <v>59015</v>
      </c>
      <c r="D73" s="9" t="s">
        <v>94</v>
      </c>
      <c r="E73" s="9" t="s">
        <v>112</v>
      </c>
      <c r="F73" s="9" t="str">
        <f>F$56</f>
        <v>BIPM</v>
      </c>
      <c r="G73" s="15" t="str">
        <f>TEXT(B73,"00000")&amp;"-"&amp;TEXT(C73,"00000")</f>
        <v>59010-59015</v>
      </c>
      <c r="H73" s="15" t="str">
        <f>TEXT(D73,"0000")&amp;"-"&amp;TEXT(E73,"0000")</f>
        <v>BP1K-BP21</v>
      </c>
      <c r="I73" s="18">
        <v>38.2</v>
      </c>
      <c r="J73" s="16">
        <v>0.1</v>
      </c>
      <c r="K73" s="18">
        <v>39.36</v>
      </c>
      <c r="L73" s="16">
        <v>0.1</v>
      </c>
      <c r="M73" s="18">
        <v>37.59</v>
      </c>
      <c r="N73" s="16">
        <v>0.1</v>
      </c>
      <c r="O73" s="18">
        <v>38.74</v>
      </c>
      <c r="P73" s="16">
        <v>0.1</v>
      </c>
      <c r="Q73" s="18">
        <v>37.83</v>
      </c>
      <c r="R73" s="16">
        <v>0.1</v>
      </c>
      <c r="S73" s="18">
        <v>35.26</v>
      </c>
      <c r="T73" s="16">
        <v>0.1</v>
      </c>
      <c r="U73" s="18"/>
      <c r="V73" s="16"/>
      <c r="W73" s="18"/>
      <c r="X73" s="16"/>
      <c r="Y73" s="18"/>
      <c r="Z73" s="16"/>
      <c r="AA73" s="18"/>
      <c r="AB73" s="16"/>
      <c r="AC73" s="15"/>
      <c r="AD73" s="15" t="str">
        <f>H73</f>
        <v>BP1K-BP21</v>
      </c>
      <c r="AE73" s="15" t="str">
        <f>TEXT(B73,"00000")&amp;"-"&amp;TEXT(C73,"00000")</f>
        <v>59010-59015</v>
      </c>
      <c r="AF73" s="3">
        <v>-32.9</v>
      </c>
      <c r="AG73" s="3">
        <v>72.82</v>
      </c>
      <c r="AH73" s="2"/>
      <c r="AI73" s="21">
        <f>I73</f>
        <v>38.2</v>
      </c>
      <c r="AJ73" s="21">
        <f>AI73+$AF73-$AG73</f>
        <v>-67.51999999999998</v>
      </c>
      <c r="AK73" s="21">
        <f>K73</f>
        <v>39.36</v>
      </c>
      <c r="AL73" s="21">
        <f>AK73+$AF73-$AG73</f>
        <v>-66.35999999999999</v>
      </c>
      <c r="AM73" s="21">
        <f>M73</f>
        <v>37.59</v>
      </c>
      <c r="AN73" s="21">
        <f>AM73+$AF73-$AG73</f>
        <v>-68.13</v>
      </c>
      <c r="AO73" s="21">
        <f>O73</f>
        <v>38.74</v>
      </c>
      <c r="AP73" s="21">
        <f>AO73+$AF73-$AG73</f>
        <v>-66.97999999999999</v>
      </c>
      <c r="AQ73" s="21">
        <f>Q73</f>
        <v>37.83</v>
      </c>
      <c r="AR73" s="21">
        <f>AQ73+$AF73-$AG73</f>
        <v>-67.88999999999999</v>
      </c>
      <c r="AS73" s="21">
        <f>S73</f>
        <v>35.26</v>
      </c>
      <c r="AT73" s="21">
        <f>AS73+$AF73-$AG73</f>
        <v>-70.46</v>
      </c>
      <c r="AU73" s="21"/>
      <c r="AV73" s="21"/>
      <c r="AW73" s="21"/>
      <c r="AX73" s="21"/>
      <c r="AY73" s="21"/>
      <c r="AZ73" s="21"/>
      <c r="BA73" s="21"/>
      <c r="BB73" s="21"/>
      <c r="BE73" s="1"/>
      <c r="BF73" s="5"/>
      <c r="BG73" s="5"/>
      <c r="BH73" s="5"/>
      <c r="BI73" s="1"/>
      <c r="BJ73" s="1"/>
      <c r="BK73" s="1"/>
      <c r="BL73" s="1"/>
      <c r="BM73" s="1"/>
      <c r="BN73" s="1"/>
      <c r="BO73" s="1"/>
      <c r="BP73" s="1"/>
      <c r="BQ73" s="1"/>
      <c r="BR73" s="1"/>
      <c r="BS73" s="1"/>
      <c r="BT73" s="1"/>
      <c r="BU73" s="1"/>
      <c r="BV73" s="1"/>
      <c r="BW73" s="1"/>
      <c r="BX73" s="1"/>
      <c r="BY73" s="1"/>
      <c r="BZ73" s="1"/>
      <c r="CA73" s="1"/>
      <c r="CB73" s="1"/>
    </row>
    <row r="74" spans="1:80" ht="15">
      <c r="A74" s="15"/>
      <c r="B74" s="10">
        <v>59024</v>
      </c>
      <c r="C74" s="10">
        <v>59029</v>
      </c>
      <c r="D74" s="9" t="s">
        <v>94</v>
      </c>
      <c r="E74" s="9" t="s">
        <v>112</v>
      </c>
      <c r="F74" s="9" t="str">
        <f>F$56</f>
        <v>BIPM</v>
      </c>
      <c r="G74" s="15" t="str">
        <f>TEXT(B74,"00000")&amp;"-"&amp;TEXT(C74,"00000")</f>
        <v>59024-59029</v>
      </c>
      <c r="H74" s="15" t="str">
        <f>TEXT(D74,"0000")&amp;"-"&amp;TEXT(E74,"0000")</f>
        <v>BP1K-BP21</v>
      </c>
      <c r="I74" s="18">
        <v>8.48</v>
      </c>
      <c r="J74" s="16">
        <v>0.1</v>
      </c>
      <c r="K74" s="18">
        <v>9.63</v>
      </c>
      <c r="L74" s="16">
        <v>0.1</v>
      </c>
      <c r="M74" s="18">
        <v>7.85</v>
      </c>
      <c r="N74" s="16">
        <v>0.1</v>
      </c>
      <c r="O74" s="18">
        <v>9</v>
      </c>
      <c r="P74" s="16">
        <v>0.1</v>
      </c>
      <c r="Q74" s="18">
        <v>8.06</v>
      </c>
      <c r="R74" s="16">
        <v>0.1</v>
      </c>
      <c r="S74" s="18">
        <v>5.53</v>
      </c>
      <c r="T74" s="16">
        <v>0.1</v>
      </c>
      <c r="U74" s="18"/>
      <c r="V74" s="16"/>
      <c r="W74" s="18"/>
      <c r="X74" s="16"/>
      <c r="Y74" s="18"/>
      <c r="Z74" s="16"/>
      <c r="AA74" s="18"/>
      <c r="AB74" s="16"/>
      <c r="AC74" s="15"/>
      <c r="AD74" s="15" t="str">
        <f>H74</f>
        <v>BP1K-BP21</v>
      </c>
      <c r="AE74" s="15" t="str">
        <f>TEXT(B74,"00000")&amp;"-"&amp;TEXT(C74,"00000")</f>
        <v>59024-59029</v>
      </c>
      <c r="AF74" s="3">
        <v>-32.15</v>
      </c>
      <c r="AG74" s="3">
        <v>43.25</v>
      </c>
      <c r="AH74" s="2"/>
      <c r="AI74" s="21">
        <f>I74</f>
        <v>8.48</v>
      </c>
      <c r="AJ74" s="21">
        <f>AI74+$AF74-$AG74</f>
        <v>-66.92</v>
      </c>
      <c r="AK74" s="21">
        <f>K74</f>
        <v>9.63</v>
      </c>
      <c r="AL74" s="21">
        <f>AK74+$AF74-$AG74</f>
        <v>-65.77</v>
      </c>
      <c r="AM74" s="21">
        <f>M74</f>
        <v>7.85</v>
      </c>
      <c r="AN74" s="21">
        <f>AM74+$AF74-$AG74</f>
        <v>-67.55</v>
      </c>
      <c r="AO74" s="21">
        <f>O74</f>
        <v>9</v>
      </c>
      <c r="AP74" s="21">
        <f>AO74+$AF74-$AG74</f>
        <v>-66.4</v>
      </c>
      <c r="AQ74" s="21">
        <f>Q74</f>
        <v>8.06</v>
      </c>
      <c r="AR74" s="21">
        <f>AQ74+$AF74-$AG74</f>
        <v>-67.34</v>
      </c>
      <c r="AS74" s="21">
        <f>S74</f>
        <v>5.53</v>
      </c>
      <c r="AT74" s="21">
        <f>AS74+$AF74-$AG74</f>
        <v>-69.87</v>
      </c>
      <c r="AU74" s="21"/>
      <c r="AV74" s="21"/>
      <c r="AW74" s="21"/>
      <c r="AX74" s="21"/>
      <c r="AY74" s="21"/>
      <c r="AZ74" s="21"/>
      <c r="BA74" s="21"/>
      <c r="BB74" s="21"/>
      <c r="BE74" s="1"/>
      <c r="BF74" s="5"/>
      <c r="BG74" s="5"/>
      <c r="BH74" s="5"/>
      <c r="BI74" s="1"/>
      <c r="BJ74" s="1"/>
      <c r="BK74" s="1"/>
      <c r="BL74" s="1"/>
      <c r="BM74" s="1"/>
      <c r="BN74" s="1"/>
      <c r="BO74" s="1"/>
      <c r="BP74" s="1"/>
      <c r="BQ74" s="1"/>
      <c r="BR74" s="1"/>
      <c r="BS74" s="1"/>
      <c r="BT74" s="1"/>
      <c r="BU74" s="1"/>
      <c r="BV74" s="1"/>
      <c r="BW74" s="1"/>
      <c r="BX74" s="1"/>
      <c r="BY74" s="1"/>
      <c r="BZ74" s="1"/>
      <c r="CA74" s="1"/>
      <c r="CB74" s="1"/>
    </row>
    <row r="75" spans="1:80" ht="15">
      <c r="A75" s="15"/>
      <c r="B75" s="10">
        <v>59192</v>
      </c>
      <c r="C75" s="10">
        <v>59198</v>
      </c>
      <c r="D75" s="9" t="s">
        <v>94</v>
      </c>
      <c r="E75" s="9" t="s">
        <v>112</v>
      </c>
      <c r="F75" s="9" t="str">
        <f>F$56</f>
        <v>BIPM</v>
      </c>
      <c r="G75" s="15" t="str">
        <f>TEXT(B75,"00000")&amp;"-"&amp;TEXT(C75,"00000")</f>
        <v>59192-59198</v>
      </c>
      <c r="H75" s="15" t="str">
        <f>TEXT(D75,"0000")&amp;"-"&amp;TEXT(E75,"0000")</f>
        <v>BP1K-BP21</v>
      </c>
      <c r="I75" s="18">
        <v>8.53</v>
      </c>
      <c r="J75" s="16">
        <v>0.1</v>
      </c>
      <c r="K75" s="18">
        <v>9.76</v>
      </c>
      <c r="L75" s="16">
        <v>0.1</v>
      </c>
      <c r="M75" s="18">
        <v>7.91</v>
      </c>
      <c r="N75" s="16">
        <v>0.1</v>
      </c>
      <c r="O75" s="18">
        <v>9.18</v>
      </c>
      <c r="P75" s="16">
        <v>0.1</v>
      </c>
      <c r="Q75" s="18">
        <v>8.15</v>
      </c>
      <c r="R75" s="16">
        <v>0.1</v>
      </c>
      <c r="S75" s="18">
        <v>5.61</v>
      </c>
      <c r="T75" s="16">
        <v>0.1</v>
      </c>
      <c r="U75" s="18"/>
      <c r="V75" s="16"/>
      <c r="W75" s="18"/>
      <c r="X75" s="16"/>
      <c r="Y75" s="18"/>
      <c r="Z75" s="16"/>
      <c r="AA75" s="18"/>
      <c r="AB75" s="16"/>
      <c r="AC75" s="15"/>
      <c r="AD75" s="15" t="str">
        <f>H75</f>
        <v>BP1K-BP21</v>
      </c>
      <c r="AE75" s="15" t="str">
        <f>TEXT(B75,"00000")&amp;"-"&amp;TEXT(C75,"00000")</f>
        <v>59192-59198</v>
      </c>
      <c r="AF75" s="3">
        <v>-32.15</v>
      </c>
      <c r="AG75" s="3">
        <v>43.26</v>
      </c>
      <c r="AH75" s="2"/>
      <c r="AI75" s="21">
        <f>I75</f>
        <v>8.53</v>
      </c>
      <c r="AJ75" s="21">
        <f>AI75+$AF75-$AG75</f>
        <v>-66.88</v>
      </c>
      <c r="AK75" s="21">
        <f>K75</f>
        <v>9.76</v>
      </c>
      <c r="AL75" s="21">
        <f>AK75+$AF75-$AG75</f>
        <v>-65.65</v>
      </c>
      <c r="AM75" s="21">
        <f>M75</f>
        <v>7.91</v>
      </c>
      <c r="AN75" s="21">
        <f>AM75+$AF75-$AG75</f>
        <v>-67.5</v>
      </c>
      <c r="AO75" s="21">
        <f>O75</f>
        <v>9.18</v>
      </c>
      <c r="AP75" s="21">
        <f>AO75+$AF75-$AG75</f>
        <v>-66.22999999999999</v>
      </c>
      <c r="AQ75" s="21">
        <f>Q75</f>
        <v>8.15</v>
      </c>
      <c r="AR75" s="21">
        <f>AQ75+$AF75-$AG75</f>
        <v>-67.25999999999999</v>
      </c>
      <c r="AS75" s="21">
        <f>S75</f>
        <v>5.61</v>
      </c>
      <c r="AT75" s="21">
        <f>AS75+$AF75-$AG75</f>
        <v>-69.8</v>
      </c>
      <c r="AU75" s="21"/>
      <c r="AV75" s="21"/>
      <c r="AW75" s="21"/>
      <c r="AX75" s="21"/>
      <c r="AY75" s="21"/>
      <c r="AZ75" s="21"/>
      <c r="BA75" s="21"/>
      <c r="BB75" s="21"/>
      <c r="BE75" s="1"/>
      <c r="BF75" s="5"/>
      <c r="BG75" s="5"/>
      <c r="BH75" s="5"/>
      <c r="BI75" s="1"/>
      <c r="BJ75" s="1"/>
      <c r="BK75" s="1"/>
      <c r="BL75" s="1"/>
      <c r="BM75" s="1"/>
      <c r="BN75" s="1"/>
      <c r="BO75" s="1"/>
      <c r="BP75" s="1"/>
      <c r="BQ75" s="1"/>
      <c r="BR75" s="1"/>
      <c r="BS75" s="1"/>
      <c r="BT75" s="1"/>
      <c r="BU75" s="1"/>
      <c r="BV75" s="1"/>
      <c r="BW75" s="1"/>
      <c r="BX75" s="1"/>
      <c r="BY75" s="1"/>
      <c r="BZ75" s="1"/>
      <c r="CA75" s="1"/>
      <c r="CB75" s="1"/>
    </row>
    <row r="76" spans="1:80" ht="15">
      <c r="A76" s="15"/>
      <c r="B76" s="10"/>
      <c r="C76" s="10"/>
      <c r="D76" s="9"/>
      <c r="E76" s="9"/>
      <c r="F76" s="9"/>
      <c r="G76" s="15"/>
      <c r="H76" s="15"/>
      <c r="I76" s="18"/>
      <c r="J76" s="16"/>
      <c r="K76" s="18"/>
      <c r="L76" s="16"/>
      <c r="M76" s="18"/>
      <c r="N76" s="16"/>
      <c r="O76" s="18"/>
      <c r="P76" s="16"/>
      <c r="Q76" s="18"/>
      <c r="R76" s="16"/>
      <c r="S76" s="18"/>
      <c r="T76" s="16"/>
      <c r="U76" s="18"/>
      <c r="V76" s="16"/>
      <c r="W76" s="18"/>
      <c r="X76" s="16"/>
      <c r="Y76" s="18"/>
      <c r="Z76" s="16"/>
      <c r="AA76" s="18"/>
      <c r="AB76" s="16"/>
      <c r="AC76" s="15"/>
      <c r="AD76" s="15"/>
      <c r="AE76" s="15"/>
      <c r="AF76" s="3"/>
      <c r="AG76" s="3"/>
      <c r="AH76" s="2"/>
      <c r="AI76" s="21"/>
      <c r="AJ76" s="21"/>
      <c r="AK76" s="21"/>
      <c r="AL76" s="21"/>
      <c r="AM76" s="21"/>
      <c r="AN76" s="21"/>
      <c r="AO76" s="21"/>
      <c r="AP76" s="21"/>
      <c r="AQ76" s="21"/>
      <c r="AR76" s="21"/>
      <c r="AS76" s="21"/>
      <c r="AT76" s="21"/>
      <c r="AU76" s="21"/>
      <c r="AV76" s="21"/>
      <c r="AW76" s="21"/>
      <c r="AX76" s="21"/>
      <c r="AY76" s="21"/>
      <c r="AZ76" s="21"/>
      <c r="BA76" s="21"/>
      <c r="BB76" s="21"/>
      <c r="BE76" s="1"/>
      <c r="BF76" s="5"/>
      <c r="BG76" s="5"/>
      <c r="BH76" s="5"/>
      <c r="BI76" s="1"/>
      <c r="BJ76" s="1"/>
      <c r="BK76" s="1"/>
      <c r="BL76" s="1"/>
      <c r="BM76" s="1"/>
      <c r="BN76" s="1"/>
      <c r="BO76" s="1"/>
      <c r="BP76" s="1"/>
      <c r="BQ76" s="1"/>
      <c r="BR76" s="1"/>
      <c r="BS76" s="1"/>
      <c r="BT76" s="1"/>
      <c r="BU76" s="1"/>
      <c r="BV76" s="1"/>
      <c r="BW76" s="1"/>
      <c r="BX76" s="1"/>
      <c r="BY76" s="1"/>
      <c r="BZ76" s="1"/>
      <c r="CA76" s="1"/>
      <c r="CB76" s="1"/>
    </row>
    <row r="77" spans="1:80" ht="15">
      <c r="A77" s="13"/>
      <c r="B77" s="13"/>
      <c r="C77" s="13"/>
      <c r="D77" s="13"/>
      <c r="E77" s="13"/>
      <c r="F77" s="13"/>
      <c r="G77" s="13"/>
      <c r="H77" s="13"/>
      <c r="I77" s="14"/>
      <c r="J77" s="14"/>
      <c r="K77" s="14"/>
      <c r="L77" s="14"/>
      <c r="M77" s="14"/>
      <c r="N77" s="14"/>
      <c r="O77" s="14"/>
      <c r="P77" s="14"/>
      <c r="Q77" s="14"/>
      <c r="R77" s="14"/>
      <c r="S77" s="14"/>
      <c r="T77" s="14"/>
      <c r="U77" s="14"/>
      <c r="V77" s="14"/>
      <c r="W77" s="14"/>
      <c r="X77" s="14"/>
      <c r="Y77" s="14"/>
      <c r="Z77" s="14"/>
      <c r="AA77" s="14"/>
      <c r="AB77" s="14"/>
      <c r="AC77" s="13"/>
      <c r="AD77" s="13"/>
      <c r="AE77" s="13"/>
      <c r="AF77" s="14"/>
      <c r="AG77" s="14"/>
      <c r="AH77" s="13"/>
      <c r="AI77" s="17"/>
      <c r="AJ77" s="17"/>
      <c r="AK77" s="17"/>
      <c r="AL77" s="17"/>
      <c r="AM77" s="17"/>
      <c r="AN77" s="17"/>
      <c r="AO77" s="17"/>
      <c r="AP77" s="17"/>
      <c r="AQ77" s="17"/>
      <c r="AR77" s="17"/>
      <c r="AS77" s="17"/>
      <c r="AT77" s="17"/>
      <c r="AU77" s="17"/>
      <c r="AV77" s="17"/>
      <c r="AW77" s="17"/>
      <c r="AX77" s="17"/>
      <c r="AY77" s="17"/>
      <c r="AZ77" s="17"/>
      <c r="BA77" s="17"/>
      <c r="BB77" s="17"/>
      <c r="BE77" s="1"/>
      <c r="BF77" s="5"/>
      <c r="BG77" s="5"/>
      <c r="BH77" s="5"/>
      <c r="BI77" s="1"/>
      <c r="BJ77" s="1"/>
      <c r="BK77" s="1"/>
      <c r="BL77" s="1"/>
      <c r="BM77" s="1"/>
      <c r="BN77" s="1"/>
      <c r="BO77" s="1"/>
      <c r="BP77" s="1"/>
      <c r="BQ77" s="1"/>
      <c r="BR77" s="1"/>
      <c r="BS77" s="1"/>
      <c r="BT77" s="1"/>
      <c r="BU77" s="1"/>
      <c r="BV77" s="1"/>
      <c r="BW77" s="1"/>
      <c r="BX77" s="1"/>
      <c r="BY77" s="1"/>
      <c r="BZ77" s="1"/>
      <c r="CA77" s="1"/>
      <c r="CB77" s="1"/>
    </row>
    <row r="78" spans="1:80" ht="15">
      <c r="A78" t="s">
        <v>135</v>
      </c>
      <c r="B78" s="11"/>
      <c r="C78" s="11"/>
      <c r="D78" s="11"/>
      <c r="E78" s="11"/>
      <c r="F78" s="11"/>
      <c r="G78" s="11"/>
      <c r="H78" s="11"/>
      <c r="I78" s="12"/>
      <c r="J78" s="12"/>
      <c r="K78" s="12"/>
      <c r="L78" s="12"/>
      <c r="M78" s="12"/>
      <c r="N78" s="12"/>
      <c r="O78" s="12"/>
      <c r="P78" s="12"/>
      <c r="Q78" s="12"/>
      <c r="R78" s="12"/>
      <c r="S78" s="12"/>
      <c r="T78" s="12"/>
      <c r="U78" s="12"/>
      <c r="V78" s="12"/>
      <c r="W78" s="12"/>
      <c r="X78" s="12"/>
      <c r="Y78" s="12"/>
      <c r="Z78" s="12"/>
      <c r="AA78" s="12"/>
      <c r="AB78" s="12"/>
      <c r="AC78" s="11"/>
      <c r="AD78" s="11"/>
      <c r="AE78" s="11"/>
      <c r="AF78" s="11" t="s">
        <v>25</v>
      </c>
      <c r="AG78" s="12"/>
      <c r="AH78" s="11"/>
      <c r="AI78" s="20"/>
      <c r="AJ78" s="20">
        <f>MAX(AJ74:AJ76)-MIN(AJ74:AJ76)</f>
        <v>0.04000000000000625</v>
      </c>
      <c r="AK78" s="20"/>
      <c r="AL78" s="20">
        <f>MAX(AL74:AL76)-MIN(AL74:AL76)</f>
        <v>0.11999999999999034</v>
      </c>
      <c r="AM78" s="20"/>
      <c r="AN78" s="20">
        <f>MAX(AN74:AN76)-MIN(AN74:AN76)</f>
        <v>0.04999999999999716</v>
      </c>
      <c r="AO78" s="20"/>
      <c r="AP78" s="20">
        <f>MAX(AP74:AP76)-MIN(AP74:AP76)</f>
        <v>0.17000000000001592</v>
      </c>
      <c r="AQ78" s="20"/>
      <c r="AR78" s="20">
        <f>MAX(AR74:AR76)-MIN(AR74:AR76)</f>
        <v>0.0800000000000125</v>
      </c>
      <c r="AS78" s="20"/>
      <c r="AT78" s="20">
        <f>MAX(AT74:AT76)-MIN(AT74:AT76)</f>
        <v>0.07000000000000739</v>
      </c>
      <c r="AU78" s="20"/>
      <c r="AV78" s="20"/>
      <c r="AW78" s="20"/>
      <c r="AX78" s="20"/>
      <c r="AY78" s="20"/>
      <c r="AZ78" s="20"/>
      <c r="BA78" s="20"/>
      <c r="BB78" s="20"/>
      <c r="BE78" s="1"/>
      <c r="BF78" s="5"/>
      <c r="BG78" s="5"/>
      <c r="BH78" s="5"/>
      <c r="BI78" s="1"/>
      <c r="BJ78" s="1"/>
      <c r="BK78" s="1"/>
      <c r="BL78" s="1"/>
      <c r="BM78" s="1"/>
      <c r="BN78" s="1"/>
      <c r="BO78" s="1"/>
      <c r="BP78" s="1"/>
      <c r="BQ78" s="1"/>
      <c r="BR78" s="1"/>
      <c r="BS78" s="1"/>
      <c r="BT78" s="1"/>
      <c r="BU78" s="1"/>
      <c r="BV78" s="1"/>
      <c r="BW78" s="1"/>
      <c r="BX78" s="1"/>
      <c r="BY78" s="1"/>
      <c r="BZ78" s="1"/>
      <c r="CA78" s="1"/>
      <c r="CB78" s="1"/>
    </row>
    <row r="79" spans="2:80" ht="15">
      <c r="B79" s="11"/>
      <c r="C79" s="11"/>
      <c r="D79" s="10" t="s">
        <v>94</v>
      </c>
      <c r="E79" s="10" t="s">
        <v>112</v>
      </c>
      <c r="F79" s="9" t="s">
        <v>11</v>
      </c>
      <c r="I79" s="1"/>
      <c r="J79" s="1"/>
      <c r="K79" s="1"/>
      <c r="L79" s="1"/>
      <c r="M79" s="1"/>
      <c r="N79" s="1"/>
      <c r="O79" s="1"/>
      <c r="P79" s="1"/>
      <c r="Q79" s="1"/>
      <c r="R79" s="1"/>
      <c r="S79" s="1"/>
      <c r="T79" s="1"/>
      <c r="U79" s="1"/>
      <c r="V79" s="1"/>
      <c r="W79" s="1"/>
      <c r="X79" s="1"/>
      <c r="Y79" s="1"/>
      <c r="Z79" s="1"/>
      <c r="AA79" s="1"/>
      <c r="AB79" s="1"/>
      <c r="AD79" t="str">
        <f>TEXT(D79,"0000")&amp;"-"&amp;TEXT(E79,"0000")</f>
        <v>BP1K-BP21</v>
      </c>
      <c r="AF79" t="s">
        <v>45</v>
      </c>
      <c r="AG79" s="5"/>
      <c r="AI79" s="22"/>
      <c r="AJ79" s="20">
        <f>AJ80</f>
        <v>-66.9</v>
      </c>
      <c r="AK79" s="20"/>
      <c r="AL79" s="20">
        <f>AL80</f>
        <v>-65.71000000000001</v>
      </c>
      <c r="AM79" s="20"/>
      <c r="AN79" s="20">
        <f>AN80</f>
        <v>-67.525</v>
      </c>
      <c r="AO79" s="20"/>
      <c r="AP79" s="20">
        <f>AP80</f>
        <v>-66.315</v>
      </c>
      <c r="AQ79" s="20"/>
      <c r="AR79" s="20">
        <f>AR80</f>
        <v>-67.3</v>
      </c>
      <c r="AS79" s="20"/>
      <c r="AT79" s="20">
        <f>AT80</f>
        <v>-69.83500000000001</v>
      </c>
      <c r="AU79" s="20"/>
      <c r="AV79" s="20"/>
      <c r="AW79" s="20"/>
      <c r="AX79" s="20"/>
      <c r="AY79" s="20"/>
      <c r="AZ79" s="20"/>
      <c r="BA79" s="20"/>
      <c r="BB79" s="20"/>
      <c r="BE79" s="1"/>
      <c r="BF79" s="5"/>
      <c r="BG79" s="1"/>
      <c r="BH79" s="5"/>
      <c r="BI79" s="1"/>
      <c r="BJ79" s="1"/>
      <c r="BK79" s="1"/>
      <c r="BL79" s="1"/>
      <c r="BM79" s="1"/>
      <c r="BN79" s="1"/>
      <c r="BO79" s="1"/>
      <c r="BP79" s="1"/>
      <c r="BQ79" s="1"/>
      <c r="BR79" s="1"/>
      <c r="BS79" s="1"/>
      <c r="BT79" s="1"/>
      <c r="BU79" s="1"/>
      <c r="BV79" s="1"/>
      <c r="BW79" s="1"/>
      <c r="BX79" s="1"/>
      <c r="BY79" s="1"/>
      <c r="BZ79" s="1"/>
      <c r="CA79" s="1"/>
      <c r="CB79" s="1"/>
    </row>
    <row r="80" spans="9:80" ht="15">
      <c r="I80" s="1"/>
      <c r="J80" s="1"/>
      <c r="K80" s="1"/>
      <c r="L80" s="1"/>
      <c r="M80" s="1"/>
      <c r="N80" s="1"/>
      <c r="O80" s="1"/>
      <c r="P80" s="1"/>
      <c r="Q80" s="1"/>
      <c r="R80" s="1"/>
      <c r="S80" s="1"/>
      <c r="T80" s="1"/>
      <c r="U80" s="1"/>
      <c r="V80" s="1"/>
      <c r="W80" s="1"/>
      <c r="X80" s="1"/>
      <c r="Y80" s="1"/>
      <c r="Z80" s="1"/>
      <c r="AA80" s="1"/>
      <c r="AB80" s="1"/>
      <c r="AF80" t="s">
        <v>46</v>
      </c>
      <c r="AG80" s="5"/>
      <c r="AI80" s="20"/>
      <c r="AJ80" s="20">
        <f>AVERAGE(AJ74:AJ76)</f>
        <v>-66.9</v>
      </c>
      <c r="AK80" s="20"/>
      <c r="AL80" s="20">
        <f>AVERAGE(AL74:AL76)</f>
        <v>-65.71000000000001</v>
      </c>
      <c r="AM80" s="20"/>
      <c r="AN80" s="20">
        <f>AVERAGE(AN74:AN76)</f>
        <v>-67.525</v>
      </c>
      <c r="AO80" s="20"/>
      <c r="AP80" s="20">
        <f>AVERAGE(AP74:AP76)</f>
        <v>-66.315</v>
      </c>
      <c r="AQ80" s="20"/>
      <c r="AR80" s="20">
        <f>AVERAGE(AR74:AR76)</f>
        <v>-67.3</v>
      </c>
      <c r="AS80" s="20"/>
      <c r="AT80" s="20">
        <f>AVERAGE(AT74:AT76)</f>
        <v>-69.83500000000001</v>
      </c>
      <c r="AU80" s="20"/>
      <c r="AV80" s="20"/>
      <c r="AW80" s="20"/>
      <c r="AX80" s="20"/>
      <c r="AY80" s="20"/>
      <c r="AZ80" s="20"/>
      <c r="BA80" s="20"/>
      <c r="BB80" s="20"/>
      <c r="BD80" s="18"/>
      <c r="BE80" s="1"/>
      <c r="BF80" s="5"/>
      <c r="BG80" s="5"/>
      <c r="BH80" s="5"/>
      <c r="BI80" s="1"/>
      <c r="BJ80" s="1"/>
      <c r="BK80" s="1"/>
      <c r="BL80" s="1"/>
      <c r="BM80" s="1"/>
      <c r="BN80" s="1"/>
      <c r="BO80" s="1"/>
      <c r="BP80" s="1"/>
      <c r="BQ80" s="1"/>
      <c r="BR80" s="1"/>
      <c r="BS80" s="1"/>
      <c r="BT80" s="1"/>
      <c r="BU80" s="1"/>
      <c r="BV80" s="1"/>
      <c r="BW80" s="1"/>
      <c r="BX80" s="1"/>
      <c r="BY80" s="1"/>
      <c r="BZ80" s="1"/>
      <c r="CA80" s="1"/>
      <c r="CB80" s="1"/>
    </row>
    <row r="81" spans="57:96" ht="15">
      <c r="BE81" s="1"/>
      <c r="BF81" s="5"/>
      <c r="BG81" s="5"/>
      <c r="BH81" s="5"/>
      <c r="BI81" s="1"/>
      <c r="CQ81" s="1"/>
      <c r="CR81"/>
    </row>
    <row r="82" spans="1:96" ht="15">
      <c r="A82" s="15"/>
      <c r="B82" s="26"/>
      <c r="C82" s="26"/>
      <c r="D82" s="26"/>
      <c r="E82" s="26"/>
      <c r="F82" s="26"/>
      <c r="G82" s="15"/>
      <c r="H82" s="15"/>
      <c r="I82" s="25"/>
      <c r="J82" s="24"/>
      <c r="K82" s="25"/>
      <c r="L82" s="16"/>
      <c r="M82" s="16"/>
      <c r="N82" s="16"/>
      <c r="O82" s="16"/>
      <c r="P82" s="16"/>
      <c r="Q82" s="25"/>
      <c r="R82" s="16"/>
      <c r="S82" s="16"/>
      <c r="T82" s="16"/>
      <c r="U82" s="25"/>
      <c r="V82" s="16"/>
      <c r="W82" s="16"/>
      <c r="X82" s="16"/>
      <c r="Y82" s="25"/>
      <c r="Z82" s="16"/>
      <c r="AA82" s="16"/>
      <c r="AB82" s="16"/>
      <c r="AC82" s="15"/>
      <c r="AD82" s="15"/>
      <c r="AE82" s="15"/>
      <c r="AF82" s="24"/>
      <c r="AG82" s="24"/>
      <c r="AH82" s="24"/>
      <c r="AI82" s="21"/>
      <c r="AJ82" s="21"/>
      <c r="AK82" s="21"/>
      <c r="AL82" s="21"/>
      <c r="AM82" s="21"/>
      <c r="AN82" s="21"/>
      <c r="AO82" s="21"/>
      <c r="AP82" s="21"/>
      <c r="AQ82" s="21"/>
      <c r="AR82" s="21"/>
      <c r="AS82" s="21"/>
      <c r="AT82" s="21"/>
      <c r="AU82" s="21"/>
      <c r="AV82" s="21"/>
      <c r="AW82" s="21"/>
      <c r="AX82" s="21"/>
      <c r="AY82" s="21"/>
      <c r="AZ82" s="21"/>
      <c r="BA82" s="21"/>
      <c r="BB82" s="21"/>
      <c r="BC82" s="15"/>
      <c r="BD82" s="18"/>
      <c r="BE82" s="1"/>
      <c r="BF82" s="5"/>
      <c r="BG82" s="5"/>
      <c r="BH82" s="5"/>
      <c r="BI82" s="1"/>
      <c r="BJ82" s="21"/>
      <c r="BK82" s="21"/>
      <c r="BL82" s="21"/>
      <c r="BM82" s="21"/>
      <c r="BN82" s="21"/>
      <c r="BO82" s="21"/>
      <c r="BP82" s="21"/>
      <c r="BQ82" s="21"/>
      <c r="BR82" s="21"/>
      <c r="BS82" s="21"/>
      <c r="BT82" s="21"/>
      <c r="BU82" s="21"/>
      <c r="BV82" s="21"/>
      <c r="BW82" s="21"/>
      <c r="BX82" s="21"/>
      <c r="BY82" s="21"/>
      <c r="BZ82" s="21"/>
      <c r="CA82" s="21"/>
      <c r="CB82" s="21"/>
      <c r="CE82" s="1"/>
      <c r="CF82" s="20"/>
      <c r="CG82" s="20"/>
      <c r="CH82" s="20"/>
      <c r="CI82" s="20"/>
      <c r="CJ82" s="20"/>
      <c r="CK82" s="20"/>
      <c r="CL82" s="20"/>
      <c r="CM82" s="20"/>
      <c r="CN82" s="20"/>
      <c r="CO82" s="20"/>
      <c r="CP82" s="23"/>
      <c r="CQ82" s="20"/>
      <c r="CR82" s="20"/>
    </row>
    <row r="83" spans="2:80" ht="15">
      <c r="B83" s="10"/>
      <c r="C83" s="10"/>
      <c r="D83" s="10"/>
      <c r="E83" s="10"/>
      <c r="F83" s="10"/>
      <c r="H83" s="4"/>
      <c r="I83" s="6"/>
      <c r="K83" s="6"/>
      <c r="Q83" s="6"/>
      <c r="U83" s="6"/>
      <c r="Y83" s="6"/>
      <c r="AF83" s="2"/>
      <c r="AG83" s="2"/>
      <c r="AH83" s="2"/>
      <c r="BE83" s="1"/>
      <c r="BF83" s="5"/>
      <c r="BG83" s="5"/>
      <c r="BH83" s="5"/>
      <c r="BI83" s="1"/>
      <c r="BJ83" s="1"/>
      <c r="BK83" s="1"/>
      <c r="BL83" s="1"/>
      <c r="BM83" s="1"/>
      <c r="BN83" s="1"/>
      <c r="BO83" s="1"/>
      <c r="BP83" s="1"/>
      <c r="BQ83" s="1"/>
      <c r="BR83" s="1"/>
      <c r="BS83" s="1"/>
      <c r="BT83" s="1"/>
      <c r="BU83" s="1"/>
      <c r="BV83" s="1"/>
      <c r="BW83" s="1"/>
      <c r="BX83" s="1"/>
      <c r="BY83" s="1"/>
      <c r="BZ83" s="1"/>
      <c r="CA83" s="1"/>
      <c r="CB83" s="1"/>
    </row>
    <row r="84" spans="1:80" ht="1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E84" s="1"/>
      <c r="BF84" s="5"/>
      <c r="BG84" s="5"/>
      <c r="BH84" s="5"/>
      <c r="BI84" s="1"/>
      <c r="BJ84" s="1"/>
      <c r="BK84" s="1"/>
      <c r="BL84" s="1"/>
      <c r="BM84" s="1"/>
      <c r="BN84" s="1"/>
      <c r="BO84" s="1"/>
      <c r="BP84" s="1"/>
      <c r="BQ84" s="1"/>
      <c r="BR84" s="1"/>
      <c r="BS84" s="1"/>
      <c r="BT84" s="1"/>
      <c r="BU84" s="1"/>
      <c r="BV84" s="1"/>
      <c r="BW84" s="1"/>
      <c r="BX84" s="1"/>
      <c r="BY84" s="1"/>
      <c r="BZ84" s="1"/>
      <c r="CA84" s="1"/>
      <c r="CB84" s="1"/>
    </row>
    <row r="85" spans="1:80" ht="15">
      <c r="A85" s="15"/>
      <c r="B85" s="10"/>
      <c r="C85" s="10"/>
      <c r="D85" s="9"/>
      <c r="E85" s="9"/>
      <c r="F85" s="9"/>
      <c r="G85" s="15"/>
      <c r="H85" s="15"/>
      <c r="I85" s="18"/>
      <c r="J85" s="16"/>
      <c r="K85" s="18"/>
      <c r="L85" s="16"/>
      <c r="M85" s="16"/>
      <c r="N85" s="16"/>
      <c r="O85" s="16"/>
      <c r="P85" s="16"/>
      <c r="Q85" s="18"/>
      <c r="R85" s="16"/>
      <c r="S85" s="16"/>
      <c r="T85" s="16"/>
      <c r="U85" s="18"/>
      <c r="V85" s="16"/>
      <c r="W85" s="16"/>
      <c r="X85" s="16"/>
      <c r="Y85" s="18"/>
      <c r="Z85" s="16"/>
      <c r="AA85" s="16"/>
      <c r="AB85" s="16"/>
      <c r="AC85" s="18"/>
      <c r="AD85" s="15"/>
      <c r="AE85" s="15"/>
      <c r="AF85" s="3"/>
      <c r="AG85" s="3"/>
      <c r="AH85" s="2"/>
      <c r="AI85" s="21"/>
      <c r="AJ85" s="21"/>
      <c r="AK85" s="21"/>
      <c r="AL85" s="21"/>
      <c r="AM85" s="21"/>
      <c r="AN85" s="21"/>
      <c r="AO85" s="21"/>
      <c r="AP85" s="21"/>
      <c r="AQ85" s="21"/>
      <c r="AR85" s="21"/>
      <c r="AS85" s="21"/>
      <c r="AT85" s="21"/>
      <c r="AU85" s="21"/>
      <c r="AV85" s="21"/>
      <c r="AW85" s="21"/>
      <c r="AX85" s="21"/>
      <c r="AY85" s="21"/>
      <c r="AZ85" s="21"/>
      <c r="BA85" s="21"/>
      <c r="BB85" s="21"/>
      <c r="BE85" s="1"/>
      <c r="BF85" s="5"/>
      <c r="BG85" s="5"/>
      <c r="BH85" s="5"/>
      <c r="BI85" s="1"/>
      <c r="BJ85" s="1"/>
      <c r="BK85" s="1"/>
      <c r="BL85" s="1"/>
      <c r="BM85" s="1"/>
      <c r="BN85" s="1"/>
      <c r="BO85" s="1"/>
      <c r="BP85" s="1"/>
      <c r="BQ85" s="1"/>
      <c r="BR85" s="1"/>
      <c r="BS85" s="1"/>
      <c r="BT85" s="1"/>
      <c r="BU85" s="1"/>
      <c r="BV85" s="1"/>
      <c r="BW85" s="1"/>
      <c r="BX85" s="1"/>
      <c r="BY85" s="1"/>
      <c r="BZ85" s="1"/>
      <c r="CA85" s="1"/>
      <c r="CB85" s="1"/>
    </row>
    <row r="86" spans="1:80" ht="15">
      <c r="A86" s="15"/>
      <c r="B86" s="10"/>
      <c r="C86" s="10"/>
      <c r="D86" s="9"/>
      <c r="E86" s="9"/>
      <c r="F86" s="9"/>
      <c r="G86" s="15"/>
      <c r="H86" s="15"/>
      <c r="I86" s="18"/>
      <c r="J86" s="16"/>
      <c r="K86" s="18"/>
      <c r="L86" s="16"/>
      <c r="M86" s="16"/>
      <c r="N86" s="16"/>
      <c r="O86" s="16"/>
      <c r="P86" s="16"/>
      <c r="Q86" s="18"/>
      <c r="R86" s="16"/>
      <c r="S86" s="16"/>
      <c r="T86" s="16"/>
      <c r="U86" s="18"/>
      <c r="V86" s="16"/>
      <c r="W86" s="16"/>
      <c r="X86" s="16"/>
      <c r="Y86" s="18"/>
      <c r="Z86" s="16"/>
      <c r="AA86" s="16"/>
      <c r="AB86" s="16"/>
      <c r="AC86" s="15"/>
      <c r="AD86" s="15"/>
      <c r="AE86" s="15"/>
      <c r="AF86" s="3"/>
      <c r="AG86" s="3"/>
      <c r="AH86" s="2"/>
      <c r="AI86" s="21"/>
      <c r="AJ86" s="21"/>
      <c r="AK86" s="21"/>
      <c r="AL86" s="21"/>
      <c r="AM86" s="21"/>
      <c r="AN86" s="21"/>
      <c r="AO86" s="21"/>
      <c r="AP86" s="21"/>
      <c r="AQ86" s="21"/>
      <c r="AR86" s="21"/>
      <c r="AS86" s="21"/>
      <c r="AT86" s="21"/>
      <c r="AU86" s="21"/>
      <c r="AV86" s="21"/>
      <c r="AW86" s="21"/>
      <c r="AX86" s="21"/>
      <c r="AY86" s="21"/>
      <c r="AZ86" s="21"/>
      <c r="BA86" s="21"/>
      <c r="BB86" s="21"/>
      <c r="BE86" s="1"/>
      <c r="BF86" s="5"/>
      <c r="BG86" s="5"/>
      <c r="BH86" s="5"/>
      <c r="BI86" s="1"/>
      <c r="BJ86" s="1"/>
      <c r="BK86" s="1"/>
      <c r="BL86" s="1"/>
      <c r="BM86" s="1"/>
      <c r="BN86" s="1"/>
      <c r="BO86" s="1"/>
      <c r="BP86" s="1"/>
      <c r="BQ86" s="1"/>
      <c r="BR86" s="1"/>
      <c r="BS86" s="1"/>
      <c r="BT86" s="1"/>
      <c r="BU86" s="1"/>
      <c r="BV86" s="1"/>
      <c r="BW86" s="1"/>
      <c r="BX86" s="1"/>
      <c r="BY86" s="1"/>
      <c r="BZ86" s="1"/>
      <c r="CA86" s="1"/>
      <c r="CB86" s="1"/>
    </row>
    <row r="87" spans="1:80" ht="15">
      <c r="A87" s="15"/>
      <c r="B87" s="10"/>
      <c r="C87" s="10"/>
      <c r="D87" s="9"/>
      <c r="E87" s="9"/>
      <c r="F87" s="9"/>
      <c r="G87" s="15"/>
      <c r="H87" s="15"/>
      <c r="I87" s="18"/>
      <c r="J87" s="16"/>
      <c r="K87" s="18"/>
      <c r="L87" s="16"/>
      <c r="M87" s="16"/>
      <c r="N87" s="16"/>
      <c r="O87" s="16"/>
      <c r="P87" s="16"/>
      <c r="Q87" s="18"/>
      <c r="R87" s="16"/>
      <c r="S87" s="16"/>
      <c r="T87" s="16"/>
      <c r="U87" s="18"/>
      <c r="V87" s="16"/>
      <c r="W87" s="16"/>
      <c r="X87" s="16"/>
      <c r="Y87" s="18"/>
      <c r="Z87" s="16"/>
      <c r="AA87" s="16"/>
      <c r="AB87" s="16"/>
      <c r="AC87" s="15"/>
      <c r="AD87" s="15"/>
      <c r="AE87" s="15"/>
      <c r="AF87" s="3"/>
      <c r="AG87" s="3"/>
      <c r="AH87" s="2"/>
      <c r="AI87" s="21"/>
      <c r="AJ87" s="21"/>
      <c r="AK87" s="21"/>
      <c r="AL87" s="21"/>
      <c r="AM87" s="21"/>
      <c r="AN87" s="21"/>
      <c r="AO87" s="21"/>
      <c r="AP87" s="21"/>
      <c r="AQ87" s="21"/>
      <c r="AR87" s="21"/>
      <c r="AS87" s="21"/>
      <c r="AT87" s="21"/>
      <c r="AU87" s="21"/>
      <c r="AV87" s="21"/>
      <c r="AW87" s="21"/>
      <c r="AX87" s="21"/>
      <c r="AY87" s="21"/>
      <c r="AZ87" s="21"/>
      <c r="BA87" s="21"/>
      <c r="BB87" s="21"/>
      <c r="BE87" s="1"/>
      <c r="BF87" s="5"/>
      <c r="BG87" s="5"/>
      <c r="BH87" s="5"/>
      <c r="BI87" s="1"/>
      <c r="BJ87" s="1"/>
      <c r="BK87" s="1"/>
      <c r="BL87" s="1"/>
      <c r="BM87" s="1"/>
      <c r="BN87" s="1"/>
      <c r="BO87" s="1"/>
      <c r="BP87" s="1"/>
      <c r="BQ87" s="1"/>
      <c r="BR87" s="1"/>
      <c r="BS87" s="1"/>
      <c r="BT87" s="1"/>
      <c r="BU87" s="1"/>
      <c r="BV87" s="1"/>
      <c r="BW87" s="1"/>
      <c r="BX87" s="1"/>
      <c r="BY87" s="1"/>
      <c r="BZ87" s="1"/>
      <c r="CA87" s="1"/>
      <c r="CB87" s="1"/>
    </row>
    <row r="88" spans="1:80" ht="15">
      <c r="A88" s="15"/>
      <c r="B88" s="10"/>
      <c r="C88" s="10"/>
      <c r="D88" s="9"/>
      <c r="E88" s="9"/>
      <c r="F88" s="9"/>
      <c r="G88" s="15"/>
      <c r="H88" s="15"/>
      <c r="I88" s="18"/>
      <c r="J88" s="16"/>
      <c r="K88" s="18"/>
      <c r="L88" s="16"/>
      <c r="M88" s="16"/>
      <c r="N88" s="16"/>
      <c r="O88" s="16"/>
      <c r="P88" s="16"/>
      <c r="Q88" s="18"/>
      <c r="R88" s="16"/>
      <c r="S88" s="16"/>
      <c r="T88" s="16"/>
      <c r="U88" s="18"/>
      <c r="V88" s="16"/>
      <c r="W88" s="16"/>
      <c r="X88" s="16"/>
      <c r="Y88" s="18"/>
      <c r="Z88" s="16"/>
      <c r="AA88" s="16"/>
      <c r="AB88" s="16"/>
      <c r="AC88" s="15"/>
      <c r="AD88" s="15"/>
      <c r="AE88" s="15"/>
      <c r="AF88" s="3"/>
      <c r="AG88" s="3"/>
      <c r="AH88" s="2"/>
      <c r="AI88" s="21"/>
      <c r="AJ88" s="21"/>
      <c r="AK88" s="21"/>
      <c r="AL88" s="21"/>
      <c r="AM88" s="21"/>
      <c r="AN88" s="21"/>
      <c r="AO88" s="21"/>
      <c r="AP88" s="21"/>
      <c r="AQ88" s="21"/>
      <c r="AR88" s="21"/>
      <c r="AS88" s="21"/>
      <c r="AT88" s="21"/>
      <c r="AU88" s="21"/>
      <c r="AV88" s="21"/>
      <c r="AW88" s="21"/>
      <c r="AX88" s="21"/>
      <c r="AY88" s="21"/>
      <c r="AZ88" s="21"/>
      <c r="BA88" s="21"/>
      <c r="BB88" s="21"/>
      <c r="BE88" s="1"/>
      <c r="BF88" s="5"/>
      <c r="BG88" s="5"/>
      <c r="BH88" s="5"/>
      <c r="BI88" s="1"/>
      <c r="BJ88" s="1"/>
      <c r="BK88" s="1"/>
      <c r="BL88" s="1"/>
      <c r="BM88" s="1"/>
      <c r="BN88" s="1"/>
      <c r="BO88" s="1"/>
      <c r="BP88" s="1"/>
      <c r="BQ88" s="1"/>
      <c r="BR88" s="1"/>
      <c r="BS88" s="1"/>
      <c r="BT88" s="1"/>
      <c r="BU88" s="1"/>
      <c r="BV88" s="1"/>
      <c r="BW88" s="1"/>
      <c r="BX88" s="1"/>
      <c r="BY88" s="1"/>
      <c r="BZ88" s="1"/>
      <c r="CA88" s="1"/>
      <c r="CB88" s="1"/>
    </row>
    <row r="89" spans="1:80" ht="15">
      <c r="A89" s="15"/>
      <c r="B89" s="10"/>
      <c r="C89" s="10"/>
      <c r="D89" s="9"/>
      <c r="E89" s="9"/>
      <c r="F89" s="9"/>
      <c r="G89" s="15"/>
      <c r="H89" s="15"/>
      <c r="I89" s="18"/>
      <c r="J89" s="16"/>
      <c r="K89" s="18"/>
      <c r="L89" s="16"/>
      <c r="M89" s="16"/>
      <c r="N89" s="16"/>
      <c r="O89" s="16"/>
      <c r="P89" s="16"/>
      <c r="Q89" s="18"/>
      <c r="R89" s="16"/>
      <c r="S89" s="16"/>
      <c r="T89" s="16"/>
      <c r="U89" s="18"/>
      <c r="V89" s="16"/>
      <c r="W89" s="16"/>
      <c r="X89" s="16"/>
      <c r="Y89" s="18"/>
      <c r="Z89" s="16"/>
      <c r="AA89" s="16"/>
      <c r="AB89" s="16"/>
      <c r="AC89" s="15"/>
      <c r="AD89" s="15"/>
      <c r="AE89" s="15"/>
      <c r="AF89" s="3"/>
      <c r="AG89" s="3"/>
      <c r="AH89" s="2"/>
      <c r="AI89" s="21"/>
      <c r="AJ89" s="21"/>
      <c r="AK89" s="21"/>
      <c r="AL89" s="21"/>
      <c r="AM89" s="21"/>
      <c r="AN89" s="21"/>
      <c r="AO89" s="21"/>
      <c r="AP89" s="21"/>
      <c r="AQ89" s="21"/>
      <c r="AR89" s="21"/>
      <c r="AS89" s="21"/>
      <c r="AT89" s="21"/>
      <c r="AU89" s="21"/>
      <c r="AV89" s="21"/>
      <c r="AW89" s="21"/>
      <c r="AX89" s="21"/>
      <c r="AY89" s="21"/>
      <c r="AZ89" s="21"/>
      <c r="BA89" s="21"/>
      <c r="BB89" s="21"/>
      <c r="BE89" s="1"/>
      <c r="BF89" s="5"/>
      <c r="BG89" s="5"/>
      <c r="BH89" s="5"/>
      <c r="BI89" s="1"/>
      <c r="BJ89" s="1"/>
      <c r="BK89" s="1"/>
      <c r="BL89" s="1"/>
      <c r="BM89" s="1"/>
      <c r="BN89" s="1"/>
      <c r="BO89" s="1"/>
      <c r="BP89" s="1"/>
      <c r="BQ89" s="1"/>
      <c r="BR89" s="1"/>
      <c r="BS89" s="1"/>
      <c r="BT89" s="1"/>
      <c r="BU89" s="1"/>
      <c r="BV89" s="1"/>
      <c r="BW89" s="1"/>
      <c r="BX89" s="1"/>
      <c r="BY89" s="1"/>
      <c r="BZ89" s="1"/>
      <c r="CA89" s="1"/>
      <c r="CB89" s="1"/>
    </row>
    <row r="90" spans="1:80" ht="15">
      <c r="A90" s="13"/>
      <c r="B90" s="13"/>
      <c r="C90" s="13"/>
      <c r="D90" s="13"/>
      <c r="E90" s="13"/>
      <c r="F90" s="13"/>
      <c r="G90" s="13"/>
      <c r="H90" s="13"/>
      <c r="I90" s="17"/>
      <c r="J90" s="14"/>
      <c r="K90" s="17"/>
      <c r="L90" s="14"/>
      <c r="M90" s="14"/>
      <c r="N90" s="14"/>
      <c r="O90" s="14"/>
      <c r="P90" s="14"/>
      <c r="Q90" s="17"/>
      <c r="R90" s="14"/>
      <c r="S90" s="14"/>
      <c r="T90" s="14"/>
      <c r="U90" s="17"/>
      <c r="V90" s="14"/>
      <c r="W90" s="14"/>
      <c r="X90" s="14"/>
      <c r="Y90" s="17"/>
      <c r="Z90" s="14"/>
      <c r="AA90" s="14"/>
      <c r="AB90" s="14"/>
      <c r="AC90" s="13"/>
      <c r="AD90" s="13"/>
      <c r="AE90" s="13"/>
      <c r="AF90" s="14"/>
      <c r="AG90" s="14"/>
      <c r="AH90" s="13"/>
      <c r="AI90" s="17"/>
      <c r="AJ90" s="17"/>
      <c r="AK90" s="17"/>
      <c r="AL90" s="17"/>
      <c r="AM90" s="17"/>
      <c r="AN90" s="17"/>
      <c r="AO90" s="17"/>
      <c r="AP90" s="17"/>
      <c r="AQ90" s="17"/>
      <c r="AR90" s="17"/>
      <c r="AS90" s="17"/>
      <c r="AT90" s="17"/>
      <c r="AU90" s="17"/>
      <c r="AV90" s="17"/>
      <c r="AW90" s="17"/>
      <c r="AX90" s="17"/>
      <c r="AY90" s="17"/>
      <c r="AZ90" s="17"/>
      <c r="BA90" s="17"/>
      <c r="BB90" s="17"/>
      <c r="BE90" s="1"/>
      <c r="BF90" s="5"/>
      <c r="BG90" s="5"/>
      <c r="BH90" s="5"/>
      <c r="BI90" s="1"/>
      <c r="BJ90" s="1"/>
      <c r="BK90" s="1"/>
      <c r="BL90" s="1"/>
      <c r="BM90" s="1"/>
      <c r="BN90" s="1"/>
      <c r="BO90" s="1"/>
      <c r="BP90" s="1"/>
      <c r="BQ90" s="1"/>
      <c r="BR90" s="1"/>
      <c r="BS90" s="1"/>
      <c r="BT90" s="1"/>
      <c r="BU90" s="1"/>
      <c r="BV90" s="1"/>
      <c r="BW90" s="1"/>
      <c r="BX90" s="1"/>
      <c r="BY90" s="1"/>
      <c r="BZ90" s="1"/>
      <c r="CA90" s="1"/>
      <c r="CB90" s="1"/>
    </row>
    <row r="91" spans="2:80" ht="15">
      <c r="B91" s="11"/>
      <c r="C91" s="11"/>
      <c r="D91" s="11"/>
      <c r="E91" s="11"/>
      <c r="F91" s="11"/>
      <c r="G91" s="11"/>
      <c r="H91" s="11"/>
      <c r="I91" s="19"/>
      <c r="J91" s="12"/>
      <c r="K91" s="19"/>
      <c r="L91" s="12"/>
      <c r="M91" s="12"/>
      <c r="N91" s="12"/>
      <c r="O91" s="12"/>
      <c r="P91" s="12"/>
      <c r="Q91" s="19"/>
      <c r="R91" s="12"/>
      <c r="S91" s="12"/>
      <c r="T91" s="12"/>
      <c r="U91" s="19"/>
      <c r="V91" s="12"/>
      <c r="W91" s="12"/>
      <c r="X91" s="12"/>
      <c r="Y91" s="19"/>
      <c r="Z91" s="12"/>
      <c r="AA91" s="12"/>
      <c r="AB91" s="12"/>
      <c r="AC91" s="11"/>
      <c r="AD91" s="11"/>
      <c r="AE91" s="11"/>
      <c r="AF91"/>
      <c r="AG91" s="12"/>
      <c r="AI91" s="20"/>
      <c r="AJ91" s="20"/>
      <c r="AK91" s="20"/>
      <c r="AL91" s="20"/>
      <c r="AM91" s="20"/>
      <c r="AN91" s="20"/>
      <c r="AO91" s="20"/>
      <c r="AP91" s="20"/>
      <c r="AQ91" s="20"/>
      <c r="AR91" s="20"/>
      <c r="AS91" s="20"/>
      <c r="AT91" s="20"/>
      <c r="AU91" s="20"/>
      <c r="AV91" s="20"/>
      <c r="AW91" s="20"/>
      <c r="AX91" s="20"/>
      <c r="AY91" s="20"/>
      <c r="AZ91" s="20"/>
      <c r="BA91" s="20"/>
      <c r="BB91" s="20"/>
      <c r="BE91" s="1"/>
      <c r="BF91" s="5"/>
      <c r="BG91" s="5"/>
      <c r="BH91" s="5"/>
      <c r="BI91" s="1"/>
      <c r="BJ91" s="1"/>
      <c r="BK91" s="1"/>
      <c r="BL91" s="1"/>
      <c r="BM91" s="1"/>
      <c r="BN91" s="1"/>
      <c r="BO91" s="1"/>
      <c r="BP91" s="1"/>
      <c r="BQ91" s="1"/>
      <c r="BR91" s="1"/>
      <c r="BS91" s="1"/>
      <c r="BT91" s="1"/>
      <c r="BU91" s="1"/>
      <c r="BV91" s="1"/>
      <c r="BW91" s="1"/>
      <c r="BX91" s="1"/>
      <c r="BY91" s="1"/>
      <c r="BZ91" s="1"/>
      <c r="CA91" s="1"/>
      <c r="CB91" s="1"/>
    </row>
    <row r="92" spans="2:80" ht="15">
      <c r="B92" s="11"/>
      <c r="C92" s="11"/>
      <c r="D92" s="9"/>
      <c r="E92" s="9"/>
      <c r="F92" s="9"/>
      <c r="I92" s="18"/>
      <c r="J92" s="1"/>
      <c r="K92" s="18"/>
      <c r="L92" s="1"/>
      <c r="M92" s="1"/>
      <c r="N92" s="1"/>
      <c r="O92" s="1"/>
      <c r="P92" s="1"/>
      <c r="Q92" s="18"/>
      <c r="R92" s="1"/>
      <c r="S92" s="1"/>
      <c r="T92" s="1"/>
      <c r="U92" s="18"/>
      <c r="V92" s="1"/>
      <c r="W92" s="1"/>
      <c r="X92" s="1"/>
      <c r="Y92" s="18"/>
      <c r="Z92" s="1"/>
      <c r="AA92" s="1"/>
      <c r="AB92" s="1"/>
      <c r="AF92"/>
      <c r="AG92" s="5"/>
      <c r="AI92" s="20"/>
      <c r="AJ92" s="20"/>
      <c r="AK92" s="20"/>
      <c r="AL92" s="20"/>
      <c r="AM92" s="20"/>
      <c r="AN92" s="20"/>
      <c r="AO92" s="20"/>
      <c r="AP92" s="20"/>
      <c r="AQ92" s="20"/>
      <c r="AR92" s="20"/>
      <c r="AS92" s="20"/>
      <c r="AT92" s="20"/>
      <c r="AU92" s="20"/>
      <c r="AV92" s="20"/>
      <c r="AW92" s="20"/>
      <c r="AX92" s="20"/>
      <c r="AY92" s="20"/>
      <c r="AZ92" s="20"/>
      <c r="BA92" s="20"/>
      <c r="BB92" s="20"/>
      <c r="BE92" s="20"/>
      <c r="BF92" s="20"/>
      <c r="BG92" s="20"/>
      <c r="BH92" s="20"/>
      <c r="BI92" s="20"/>
      <c r="BJ92" s="1"/>
      <c r="BK92" s="1"/>
      <c r="BL92" s="1"/>
      <c r="BM92" s="1"/>
      <c r="BN92" s="1"/>
      <c r="BO92" s="1"/>
      <c r="BP92" s="1"/>
      <c r="BQ92" s="1"/>
      <c r="BR92" s="1"/>
      <c r="BS92" s="1"/>
      <c r="BT92" s="1"/>
      <c r="BU92" s="1"/>
      <c r="BV92" s="1"/>
      <c r="BW92" s="1"/>
      <c r="BX92" s="1"/>
      <c r="BY92" s="1"/>
      <c r="BZ92" s="1"/>
      <c r="CA92" s="1"/>
      <c r="CB92" s="1"/>
    </row>
    <row r="93" spans="2:80" ht="15">
      <c r="B93" s="11"/>
      <c r="C93" s="11"/>
      <c r="D93" s="9"/>
      <c r="E93" s="9"/>
      <c r="F93" s="9"/>
      <c r="I93" s="18"/>
      <c r="J93" s="1"/>
      <c r="K93" s="18"/>
      <c r="L93" s="1"/>
      <c r="M93" s="1"/>
      <c r="N93" s="1"/>
      <c r="O93" s="1"/>
      <c r="P93" s="1"/>
      <c r="Q93" s="18"/>
      <c r="R93" s="1"/>
      <c r="S93" s="1"/>
      <c r="T93" s="1"/>
      <c r="U93" s="18"/>
      <c r="V93" s="1"/>
      <c r="W93" s="1"/>
      <c r="X93" s="1"/>
      <c r="Y93" s="18"/>
      <c r="Z93" s="1"/>
      <c r="AA93" s="1"/>
      <c r="AB93" s="1"/>
      <c r="AF93"/>
      <c r="AG93" s="5"/>
      <c r="AI93" s="20"/>
      <c r="AJ93" s="20"/>
      <c r="AK93" s="20"/>
      <c r="AL93" s="20"/>
      <c r="AM93" s="20"/>
      <c r="AN93" s="20"/>
      <c r="AO93" s="20"/>
      <c r="AP93" s="20"/>
      <c r="AQ93" s="20"/>
      <c r="AR93" s="20"/>
      <c r="AS93" s="20"/>
      <c r="AT93" s="20"/>
      <c r="AU93" s="20"/>
      <c r="AV93" s="20"/>
      <c r="AW93" s="20"/>
      <c r="AX93" s="20"/>
      <c r="AY93" s="20"/>
      <c r="AZ93" s="20"/>
      <c r="BA93" s="20"/>
      <c r="BB93" s="20"/>
      <c r="BE93" s="1"/>
      <c r="BF93" s="5"/>
      <c r="BG93" s="5"/>
      <c r="BH93" s="5"/>
      <c r="BI93" s="1"/>
      <c r="BJ93" s="1"/>
      <c r="BK93" s="1"/>
      <c r="BL93" s="1"/>
      <c r="BM93" s="1"/>
      <c r="BN93" s="1"/>
      <c r="BO93" s="1"/>
      <c r="BP93" s="1"/>
      <c r="BQ93" s="1"/>
      <c r="BR93" s="1"/>
      <c r="BS93" s="1"/>
      <c r="BT93" s="1"/>
      <c r="BU93" s="1"/>
      <c r="BV93" s="1"/>
      <c r="BW93" s="1"/>
      <c r="BX93" s="1"/>
      <c r="BY93" s="1"/>
      <c r="BZ93" s="1"/>
      <c r="CA93" s="1"/>
      <c r="CB93" s="1"/>
    </row>
    <row r="94" spans="1:80" ht="15">
      <c r="A94" s="13"/>
      <c r="B94" s="13"/>
      <c r="C94" s="13"/>
      <c r="D94" s="13"/>
      <c r="E94" s="13"/>
      <c r="F94" s="13"/>
      <c r="G94" s="13"/>
      <c r="H94" s="13"/>
      <c r="I94" s="17"/>
      <c r="J94" s="14"/>
      <c r="K94" s="17"/>
      <c r="L94" s="14"/>
      <c r="M94" s="14"/>
      <c r="N94" s="14"/>
      <c r="O94" s="14"/>
      <c r="P94" s="14"/>
      <c r="Q94" s="17"/>
      <c r="R94" s="14"/>
      <c r="S94" s="14"/>
      <c r="T94" s="14"/>
      <c r="U94" s="17"/>
      <c r="V94" s="14"/>
      <c r="W94" s="14"/>
      <c r="X94" s="14"/>
      <c r="Y94" s="17"/>
      <c r="Z94" s="14"/>
      <c r="AA94" s="14"/>
      <c r="AB94" s="14"/>
      <c r="AC94" s="13"/>
      <c r="AD94" s="13"/>
      <c r="AE94" s="13"/>
      <c r="AF94" s="14"/>
      <c r="AG94" s="14"/>
      <c r="AH94" s="13"/>
      <c r="AI94" s="17"/>
      <c r="AJ94" s="17"/>
      <c r="AK94" s="17"/>
      <c r="AL94" s="17"/>
      <c r="AM94" s="17"/>
      <c r="AN94" s="17"/>
      <c r="AO94" s="17"/>
      <c r="AP94" s="17"/>
      <c r="AQ94" s="17"/>
      <c r="AR94" s="17"/>
      <c r="AS94" s="17"/>
      <c r="AT94" s="17"/>
      <c r="AU94" s="17"/>
      <c r="AV94" s="17"/>
      <c r="AW94" s="17"/>
      <c r="AX94" s="17"/>
      <c r="AY94" s="17"/>
      <c r="AZ94" s="17"/>
      <c r="BA94" s="17"/>
      <c r="BB94" s="17"/>
      <c r="BD94" s="18"/>
      <c r="BE94" s="1"/>
      <c r="BF94" s="5"/>
      <c r="BG94" s="5"/>
      <c r="BH94" s="5"/>
      <c r="BI94" s="1"/>
      <c r="BJ94" s="1"/>
      <c r="BK94" s="1"/>
      <c r="BL94" s="1"/>
      <c r="BM94" s="1"/>
      <c r="BN94" s="1"/>
      <c r="BO94" s="1"/>
      <c r="BP94" s="1"/>
      <c r="BQ94" s="1"/>
      <c r="BR94" s="1"/>
      <c r="BS94" s="1"/>
      <c r="BT94" s="1"/>
      <c r="BU94" s="1"/>
      <c r="BV94" s="1"/>
      <c r="BW94" s="1"/>
      <c r="BX94" s="1"/>
      <c r="BY94" s="1"/>
      <c r="BZ94" s="1"/>
      <c r="CA94" s="1"/>
      <c r="CB94" s="1"/>
    </row>
    <row r="95" spans="1:80" ht="15">
      <c r="A95" s="15"/>
      <c r="B95" s="10"/>
      <c r="C95" s="10"/>
      <c r="D95" s="9"/>
      <c r="E95" s="9"/>
      <c r="F95" s="9"/>
      <c r="G95" s="15"/>
      <c r="H95" s="15"/>
      <c r="I95" s="18"/>
      <c r="J95" s="16"/>
      <c r="K95" s="18"/>
      <c r="L95" s="16"/>
      <c r="M95" s="16"/>
      <c r="N95" s="16"/>
      <c r="O95" s="16"/>
      <c r="P95" s="16"/>
      <c r="Q95" s="18"/>
      <c r="R95" s="16"/>
      <c r="S95" s="16"/>
      <c r="T95" s="16"/>
      <c r="U95" s="18"/>
      <c r="V95" s="16"/>
      <c r="W95" s="16"/>
      <c r="X95" s="16"/>
      <c r="Y95" s="18"/>
      <c r="Z95" s="16"/>
      <c r="AA95" s="16"/>
      <c r="AB95" s="16"/>
      <c r="AC95" s="18"/>
      <c r="AD95" s="15"/>
      <c r="AE95" s="15"/>
      <c r="AF95" s="3"/>
      <c r="AG95" s="3"/>
      <c r="AH95" s="2"/>
      <c r="AI95" s="21"/>
      <c r="AJ95" s="21"/>
      <c r="AK95" s="21"/>
      <c r="AL95" s="21"/>
      <c r="AM95" s="21"/>
      <c r="AN95" s="21"/>
      <c r="AO95" s="21"/>
      <c r="AP95" s="21"/>
      <c r="AQ95" s="21"/>
      <c r="AR95" s="21"/>
      <c r="AS95" s="21"/>
      <c r="AT95" s="21"/>
      <c r="AU95" s="21"/>
      <c r="AV95" s="21"/>
      <c r="AW95" s="21"/>
      <c r="AX95" s="21"/>
      <c r="AY95" s="21"/>
      <c r="AZ95" s="21"/>
      <c r="BA95" s="21"/>
      <c r="BB95" s="21"/>
      <c r="BE95" s="1"/>
      <c r="BF95" s="5"/>
      <c r="BG95" s="5"/>
      <c r="BH95" s="5"/>
      <c r="BI95" s="1"/>
      <c r="BJ95" s="1"/>
      <c r="BK95" s="1"/>
      <c r="BL95" s="1"/>
      <c r="BM95" s="1"/>
      <c r="BN95" s="1"/>
      <c r="BO95" s="1"/>
      <c r="BP95" s="1"/>
      <c r="BQ95" s="1"/>
      <c r="BR95" s="1"/>
      <c r="BS95" s="1"/>
      <c r="BT95" s="1"/>
      <c r="BU95" s="1"/>
      <c r="BV95" s="1"/>
      <c r="BW95" s="1"/>
      <c r="BX95" s="1"/>
      <c r="BY95" s="1"/>
      <c r="BZ95" s="1"/>
      <c r="CA95" s="1"/>
      <c r="CB95" s="1"/>
    </row>
    <row r="96" spans="1:80" ht="15">
      <c r="A96" s="15"/>
      <c r="B96" s="10"/>
      <c r="C96" s="10"/>
      <c r="D96" s="9"/>
      <c r="E96" s="9"/>
      <c r="F96" s="9"/>
      <c r="G96" s="15"/>
      <c r="H96" s="15"/>
      <c r="I96" s="18"/>
      <c r="J96" s="16"/>
      <c r="K96" s="18"/>
      <c r="L96" s="16"/>
      <c r="M96" s="16"/>
      <c r="N96" s="16"/>
      <c r="O96" s="16"/>
      <c r="P96" s="16"/>
      <c r="Q96" s="18"/>
      <c r="R96" s="16"/>
      <c r="S96" s="16"/>
      <c r="T96" s="16"/>
      <c r="U96" s="18"/>
      <c r="V96" s="16"/>
      <c r="W96" s="16"/>
      <c r="X96" s="16"/>
      <c r="Y96" s="18"/>
      <c r="Z96" s="16"/>
      <c r="AA96" s="16"/>
      <c r="AB96" s="16"/>
      <c r="AC96" s="15"/>
      <c r="AD96" s="15"/>
      <c r="AE96" s="15"/>
      <c r="AF96" s="3"/>
      <c r="AG96" s="3"/>
      <c r="AH96" s="2"/>
      <c r="AI96" s="21"/>
      <c r="AJ96" s="21"/>
      <c r="AK96" s="21"/>
      <c r="AL96" s="21"/>
      <c r="AM96" s="21"/>
      <c r="AN96" s="21"/>
      <c r="AO96" s="21"/>
      <c r="AP96" s="21"/>
      <c r="AQ96" s="21"/>
      <c r="AR96" s="21"/>
      <c r="AS96" s="21"/>
      <c r="AT96" s="21"/>
      <c r="AU96" s="21"/>
      <c r="AV96" s="21"/>
      <c r="AW96" s="21"/>
      <c r="AX96" s="21"/>
      <c r="AY96" s="21"/>
      <c r="AZ96" s="21"/>
      <c r="BA96" s="21"/>
      <c r="BB96" s="21"/>
      <c r="BE96" s="1"/>
      <c r="BF96" s="5"/>
      <c r="BG96" s="5"/>
      <c r="BH96" s="5"/>
      <c r="BI96" s="1"/>
      <c r="BJ96" s="1"/>
      <c r="BK96" s="1"/>
      <c r="BL96" s="1"/>
      <c r="BM96" s="1"/>
      <c r="BN96" s="1"/>
      <c r="BO96" s="1"/>
      <c r="BP96" s="1"/>
      <c r="BQ96" s="1"/>
      <c r="BR96" s="1"/>
      <c r="BS96" s="1"/>
      <c r="BT96" s="1"/>
      <c r="BU96" s="1"/>
      <c r="BV96" s="1"/>
      <c r="BW96" s="1"/>
      <c r="BX96" s="1"/>
      <c r="BY96" s="1"/>
      <c r="BZ96" s="1"/>
      <c r="CA96" s="1"/>
      <c r="CB96" s="1"/>
    </row>
    <row r="97" spans="1:80" ht="15">
      <c r="A97" s="15"/>
      <c r="B97" s="10"/>
      <c r="C97" s="10"/>
      <c r="D97" s="9"/>
      <c r="E97" s="9"/>
      <c r="F97" s="9"/>
      <c r="G97" s="15"/>
      <c r="H97" s="15"/>
      <c r="I97" s="18"/>
      <c r="J97" s="16"/>
      <c r="K97" s="18"/>
      <c r="L97" s="16"/>
      <c r="M97" s="16"/>
      <c r="N97" s="16"/>
      <c r="O97" s="16"/>
      <c r="P97" s="16"/>
      <c r="Q97" s="18"/>
      <c r="R97" s="16"/>
      <c r="S97" s="16"/>
      <c r="T97" s="16"/>
      <c r="U97" s="18"/>
      <c r="V97" s="16"/>
      <c r="W97" s="16"/>
      <c r="X97" s="16"/>
      <c r="Y97" s="18"/>
      <c r="Z97" s="16"/>
      <c r="AA97" s="16"/>
      <c r="AB97" s="16"/>
      <c r="AC97" s="15"/>
      <c r="AD97" s="15"/>
      <c r="AE97" s="15"/>
      <c r="AF97" s="3"/>
      <c r="AG97" s="3"/>
      <c r="AH97" s="2"/>
      <c r="AI97" s="21"/>
      <c r="AJ97" s="21"/>
      <c r="AK97" s="21"/>
      <c r="AL97" s="21"/>
      <c r="AM97" s="21"/>
      <c r="AN97" s="21"/>
      <c r="AO97" s="21"/>
      <c r="AP97" s="21"/>
      <c r="AQ97" s="21"/>
      <c r="AR97" s="21"/>
      <c r="AS97" s="21"/>
      <c r="AT97" s="21"/>
      <c r="AU97" s="21"/>
      <c r="AV97" s="21"/>
      <c r="AW97" s="21"/>
      <c r="AX97" s="21"/>
      <c r="AY97" s="21"/>
      <c r="AZ97" s="21"/>
      <c r="BA97" s="21"/>
      <c r="BB97" s="21"/>
      <c r="BE97" s="1"/>
      <c r="BF97" s="5"/>
      <c r="BG97" s="5"/>
      <c r="BH97" s="5"/>
      <c r="BI97" s="1"/>
      <c r="BJ97" s="1"/>
      <c r="BK97" s="1"/>
      <c r="BL97" s="1"/>
      <c r="BM97" s="1"/>
      <c r="BN97" s="1"/>
      <c r="BO97" s="1"/>
      <c r="BP97" s="1"/>
      <c r="BQ97" s="1"/>
      <c r="BR97" s="1"/>
      <c r="BS97" s="1"/>
      <c r="BT97" s="1"/>
      <c r="BU97" s="1"/>
      <c r="BV97" s="1"/>
      <c r="BW97" s="1"/>
      <c r="BX97" s="1"/>
      <c r="BY97" s="1"/>
      <c r="BZ97" s="1"/>
      <c r="CA97" s="1"/>
      <c r="CB97" s="1"/>
    </row>
    <row r="98" spans="1:80" ht="15">
      <c r="A98" s="15"/>
      <c r="B98" s="10"/>
      <c r="C98" s="10"/>
      <c r="D98" s="9"/>
      <c r="E98" s="9"/>
      <c r="F98" s="9"/>
      <c r="G98" s="15"/>
      <c r="H98" s="15"/>
      <c r="I98" s="18"/>
      <c r="J98" s="16"/>
      <c r="K98" s="18"/>
      <c r="L98" s="16"/>
      <c r="M98" s="16"/>
      <c r="N98" s="16"/>
      <c r="O98" s="16"/>
      <c r="P98" s="16"/>
      <c r="Q98" s="18"/>
      <c r="R98" s="16"/>
      <c r="S98" s="16"/>
      <c r="T98" s="16"/>
      <c r="U98" s="18"/>
      <c r="V98" s="16"/>
      <c r="W98" s="16"/>
      <c r="X98" s="16"/>
      <c r="Y98" s="18"/>
      <c r="Z98" s="16"/>
      <c r="AA98" s="16"/>
      <c r="AB98" s="16"/>
      <c r="AC98" s="15"/>
      <c r="AD98" s="15"/>
      <c r="AE98" s="15"/>
      <c r="AF98" s="3"/>
      <c r="AG98" s="3"/>
      <c r="AH98" s="2"/>
      <c r="AI98" s="21"/>
      <c r="AJ98" s="21"/>
      <c r="AK98" s="21"/>
      <c r="AL98" s="21"/>
      <c r="AM98" s="21"/>
      <c r="AN98" s="21"/>
      <c r="AO98" s="21"/>
      <c r="AP98" s="21"/>
      <c r="AQ98" s="21"/>
      <c r="AR98" s="21"/>
      <c r="AS98" s="21"/>
      <c r="AT98" s="21"/>
      <c r="AU98" s="21"/>
      <c r="AV98" s="21"/>
      <c r="AW98" s="21"/>
      <c r="AX98" s="21"/>
      <c r="AY98" s="21"/>
      <c r="AZ98" s="21"/>
      <c r="BA98" s="21"/>
      <c r="BB98" s="21"/>
      <c r="BE98" s="1"/>
      <c r="BF98" s="5"/>
      <c r="BG98" s="5"/>
      <c r="BH98" s="5"/>
      <c r="BI98" s="1"/>
      <c r="BJ98" s="1"/>
      <c r="BK98" s="1"/>
      <c r="BL98" s="1"/>
      <c r="BM98" s="1"/>
      <c r="BN98" s="1"/>
      <c r="BO98" s="1"/>
      <c r="BP98" s="1"/>
      <c r="BQ98" s="1"/>
      <c r="BR98" s="1"/>
      <c r="BS98" s="1"/>
      <c r="BT98" s="1"/>
      <c r="BU98" s="1"/>
      <c r="BV98" s="1"/>
      <c r="BW98" s="1"/>
      <c r="BX98" s="1"/>
      <c r="BY98" s="1"/>
      <c r="BZ98" s="1"/>
      <c r="CA98" s="1"/>
      <c r="CB98" s="1"/>
    </row>
    <row r="99" spans="1:80" ht="15">
      <c r="A99" s="15"/>
      <c r="B99" s="10"/>
      <c r="C99" s="10"/>
      <c r="D99" s="9"/>
      <c r="E99" s="9"/>
      <c r="F99" s="9"/>
      <c r="G99" s="15"/>
      <c r="H99" s="15"/>
      <c r="I99" s="18"/>
      <c r="J99" s="16"/>
      <c r="K99" s="18"/>
      <c r="L99" s="16"/>
      <c r="M99" s="16"/>
      <c r="N99" s="16"/>
      <c r="O99" s="16"/>
      <c r="P99" s="16"/>
      <c r="Q99" s="18"/>
      <c r="R99" s="16"/>
      <c r="S99" s="16"/>
      <c r="T99" s="16"/>
      <c r="U99" s="18"/>
      <c r="V99" s="16"/>
      <c r="W99" s="16"/>
      <c r="X99" s="16"/>
      <c r="Y99" s="18"/>
      <c r="Z99" s="16"/>
      <c r="AA99" s="16"/>
      <c r="AB99" s="16"/>
      <c r="AC99" s="15"/>
      <c r="AD99" s="15"/>
      <c r="AE99" s="15"/>
      <c r="AF99" s="3"/>
      <c r="AG99" s="3"/>
      <c r="AH99" s="2"/>
      <c r="AI99" s="21"/>
      <c r="AJ99" s="21"/>
      <c r="AK99" s="21"/>
      <c r="AL99" s="21"/>
      <c r="AM99" s="21"/>
      <c r="AN99" s="21"/>
      <c r="AO99" s="21"/>
      <c r="AP99" s="21"/>
      <c r="AQ99" s="21"/>
      <c r="AR99" s="21"/>
      <c r="AS99" s="21"/>
      <c r="AT99" s="21"/>
      <c r="AU99" s="21"/>
      <c r="AV99" s="21"/>
      <c r="AW99" s="21"/>
      <c r="AX99" s="21"/>
      <c r="AY99" s="21"/>
      <c r="AZ99" s="21"/>
      <c r="BA99" s="21"/>
      <c r="BB99" s="21"/>
      <c r="BE99" s="1"/>
      <c r="BF99" s="5"/>
      <c r="BG99" s="5"/>
      <c r="BH99" s="5"/>
      <c r="BI99" s="1"/>
      <c r="BJ99" s="1"/>
      <c r="BK99" s="1"/>
      <c r="BL99" s="1"/>
      <c r="BM99" s="1"/>
      <c r="BN99" s="1"/>
      <c r="BO99" s="1"/>
      <c r="BP99" s="1"/>
      <c r="BQ99" s="1"/>
      <c r="BR99" s="1"/>
      <c r="BS99" s="1"/>
      <c r="BT99" s="1"/>
      <c r="BU99" s="1"/>
      <c r="BV99" s="1"/>
      <c r="BW99" s="1"/>
      <c r="BX99" s="1"/>
      <c r="BY99" s="1"/>
      <c r="BZ99" s="1"/>
      <c r="CA99" s="1"/>
      <c r="CB99" s="1"/>
    </row>
    <row r="100" spans="1:80" ht="15">
      <c r="A100" s="13"/>
      <c r="B100" s="13"/>
      <c r="C100" s="13"/>
      <c r="D100" s="13"/>
      <c r="E100" s="13"/>
      <c r="F100" s="13"/>
      <c r="G100" s="13"/>
      <c r="H100" s="13"/>
      <c r="I100" s="14"/>
      <c r="J100" s="14"/>
      <c r="K100" s="14"/>
      <c r="L100" s="14"/>
      <c r="M100" s="14"/>
      <c r="N100" s="14"/>
      <c r="O100" s="14"/>
      <c r="P100" s="14"/>
      <c r="Q100" s="14"/>
      <c r="R100" s="14"/>
      <c r="S100" s="14"/>
      <c r="T100" s="14"/>
      <c r="U100" s="14"/>
      <c r="V100" s="14"/>
      <c r="W100" s="14"/>
      <c r="X100" s="14"/>
      <c r="Y100" s="14"/>
      <c r="Z100" s="14"/>
      <c r="AA100" s="14"/>
      <c r="AB100" s="14"/>
      <c r="AC100" s="13"/>
      <c r="AD100" s="13"/>
      <c r="AE100" s="13"/>
      <c r="AF100" s="14"/>
      <c r="AG100" s="14"/>
      <c r="AH100" s="13"/>
      <c r="AI100" s="17"/>
      <c r="AJ100" s="17"/>
      <c r="AK100" s="17"/>
      <c r="AL100" s="17"/>
      <c r="AM100" s="17"/>
      <c r="AN100" s="17"/>
      <c r="AO100" s="17"/>
      <c r="AP100" s="17"/>
      <c r="AQ100" s="17"/>
      <c r="AR100" s="17"/>
      <c r="AS100" s="17"/>
      <c r="AT100" s="17"/>
      <c r="AU100" s="17"/>
      <c r="AV100" s="17"/>
      <c r="AW100" s="17"/>
      <c r="AX100" s="17"/>
      <c r="AY100" s="17"/>
      <c r="AZ100" s="17"/>
      <c r="BA100" s="17"/>
      <c r="BB100" s="17"/>
      <c r="BE100" s="1"/>
      <c r="BF100" s="5"/>
      <c r="BG100" s="5"/>
      <c r="BH100" s="5"/>
      <c r="BI100" s="1"/>
      <c r="BJ100" s="1"/>
      <c r="BK100" s="1"/>
      <c r="BL100" s="1"/>
      <c r="BM100" s="1"/>
      <c r="BN100" s="1"/>
      <c r="BO100" s="1"/>
      <c r="BP100" s="1"/>
      <c r="BQ100" s="1"/>
      <c r="BR100" s="1"/>
      <c r="BS100" s="1"/>
      <c r="BT100" s="1"/>
      <c r="BU100" s="1"/>
      <c r="BV100" s="1"/>
      <c r="BW100" s="1"/>
      <c r="BX100" s="1"/>
      <c r="BY100" s="1"/>
      <c r="BZ100" s="1"/>
      <c r="CA100" s="1"/>
      <c r="CB100" s="1"/>
    </row>
    <row r="101" spans="2:80" ht="15">
      <c r="B101" s="11"/>
      <c r="C101" s="11"/>
      <c r="D101" s="11"/>
      <c r="E101" s="11"/>
      <c r="F101" s="11"/>
      <c r="G101" s="11"/>
      <c r="H101" s="11"/>
      <c r="I101" s="12"/>
      <c r="J101" s="12"/>
      <c r="K101" s="12"/>
      <c r="L101" s="12"/>
      <c r="M101" s="12"/>
      <c r="N101" s="12"/>
      <c r="O101" s="12"/>
      <c r="P101" s="12"/>
      <c r="Q101" s="12"/>
      <c r="R101" s="12"/>
      <c r="S101" s="12"/>
      <c r="T101" s="12"/>
      <c r="U101" s="12"/>
      <c r="V101" s="12"/>
      <c r="W101" s="12"/>
      <c r="X101" s="12"/>
      <c r="Y101" s="12"/>
      <c r="Z101" s="12"/>
      <c r="AA101" s="12"/>
      <c r="AB101" s="12"/>
      <c r="AC101" s="11"/>
      <c r="AD101" s="11"/>
      <c r="AE101" s="11"/>
      <c r="AF101" s="11"/>
      <c r="AG101" s="12"/>
      <c r="AH101" s="11"/>
      <c r="AI101" s="20"/>
      <c r="AJ101" s="20"/>
      <c r="AK101" s="20"/>
      <c r="AL101" s="20"/>
      <c r="AM101" s="20"/>
      <c r="AN101" s="20"/>
      <c r="AO101" s="20"/>
      <c r="AP101" s="20"/>
      <c r="AQ101" s="20"/>
      <c r="AR101" s="20"/>
      <c r="AS101" s="20"/>
      <c r="AT101" s="20"/>
      <c r="AU101" s="20"/>
      <c r="AV101" s="20"/>
      <c r="AW101" s="20"/>
      <c r="AX101" s="20"/>
      <c r="AY101" s="20"/>
      <c r="AZ101" s="20"/>
      <c r="BA101" s="20"/>
      <c r="BB101" s="20"/>
      <c r="BE101" s="1"/>
      <c r="BF101" s="5"/>
      <c r="BG101" s="5"/>
      <c r="BH101" s="5"/>
      <c r="BI101" s="1"/>
      <c r="BJ101" s="1"/>
      <c r="BK101" s="1"/>
      <c r="BL101" s="1"/>
      <c r="BM101" s="1"/>
      <c r="BN101" s="1"/>
      <c r="BO101" s="1"/>
      <c r="BP101" s="1"/>
      <c r="BQ101" s="1"/>
      <c r="BR101" s="1"/>
      <c r="BS101" s="1"/>
      <c r="BT101" s="1"/>
      <c r="BU101" s="1"/>
      <c r="BV101" s="1"/>
      <c r="BW101" s="1"/>
      <c r="BX101" s="1"/>
      <c r="BY101" s="1"/>
      <c r="BZ101" s="1"/>
      <c r="CA101" s="1"/>
      <c r="CB101" s="1"/>
    </row>
    <row r="102" spans="2:80" ht="15">
      <c r="B102" s="11"/>
      <c r="C102" s="11"/>
      <c r="D102" s="10"/>
      <c r="E102" s="10"/>
      <c r="F102" s="9"/>
      <c r="I102" s="1"/>
      <c r="J102" s="1"/>
      <c r="K102" s="1"/>
      <c r="L102" s="1"/>
      <c r="M102" s="1"/>
      <c r="N102" s="1"/>
      <c r="O102" s="1"/>
      <c r="P102" s="1"/>
      <c r="Q102" s="1"/>
      <c r="R102" s="1"/>
      <c r="S102" s="1"/>
      <c r="T102" s="1"/>
      <c r="U102" s="1"/>
      <c r="V102" s="1"/>
      <c r="W102" s="1"/>
      <c r="X102" s="1"/>
      <c r="Y102" s="1"/>
      <c r="Z102" s="1"/>
      <c r="AA102" s="1"/>
      <c r="AB102" s="1"/>
      <c r="AF102"/>
      <c r="AG102" s="5"/>
      <c r="AI102" s="22"/>
      <c r="AJ102" s="20"/>
      <c r="AK102" s="20"/>
      <c r="AL102" s="20"/>
      <c r="AM102" s="20"/>
      <c r="AN102" s="20"/>
      <c r="AO102" s="20"/>
      <c r="AP102" s="20"/>
      <c r="AQ102" s="20"/>
      <c r="AR102" s="20"/>
      <c r="AS102" s="20"/>
      <c r="AT102" s="20"/>
      <c r="AU102" s="20"/>
      <c r="AV102" s="20"/>
      <c r="AW102" s="20"/>
      <c r="AX102" s="20"/>
      <c r="AY102" s="20"/>
      <c r="AZ102" s="20"/>
      <c r="BA102" s="20"/>
      <c r="BB102" s="20"/>
      <c r="BE102" s="20"/>
      <c r="BF102" s="20"/>
      <c r="BG102" s="20"/>
      <c r="BH102" s="20"/>
      <c r="BI102" s="20"/>
      <c r="BJ102" s="1"/>
      <c r="BK102" s="1"/>
      <c r="BL102" s="1"/>
      <c r="BM102" s="1"/>
      <c r="BN102" s="1"/>
      <c r="BO102" s="1"/>
      <c r="BP102" s="1"/>
      <c r="BQ102" s="1"/>
      <c r="BR102" s="1"/>
      <c r="BS102" s="1"/>
      <c r="BT102" s="1"/>
      <c r="BU102" s="1"/>
      <c r="BV102" s="1"/>
      <c r="BW102" s="1"/>
      <c r="BX102" s="1"/>
      <c r="BY102" s="1"/>
      <c r="BZ102" s="1"/>
      <c r="CA102" s="1"/>
      <c r="CB102" s="1"/>
    </row>
    <row r="103" spans="9:80" ht="15">
      <c r="I103" s="1"/>
      <c r="J103" s="1"/>
      <c r="K103" s="1"/>
      <c r="L103" s="1"/>
      <c r="M103" s="1"/>
      <c r="N103" s="1"/>
      <c r="O103" s="1"/>
      <c r="P103" s="1"/>
      <c r="Q103" s="1"/>
      <c r="R103" s="1"/>
      <c r="S103" s="1"/>
      <c r="T103" s="1"/>
      <c r="U103" s="1"/>
      <c r="V103" s="1"/>
      <c r="W103" s="1"/>
      <c r="X103" s="1"/>
      <c r="Y103" s="1"/>
      <c r="Z103" s="1"/>
      <c r="AA103" s="1"/>
      <c r="AB103" s="1"/>
      <c r="AF103"/>
      <c r="AG103" s="5"/>
      <c r="AI103" s="20"/>
      <c r="AJ103" s="20"/>
      <c r="AK103" s="20"/>
      <c r="AL103" s="20"/>
      <c r="AM103" s="20"/>
      <c r="AN103" s="20"/>
      <c r="AO103" s="20"/>
      <c r="AP103" s="20"/>
      <c r="AQ103" s="20"/>
      <c r="AR103" s="20"/>
      <c r="AS103" s="20"/>
      <c r="AT103" s="20"/>
      <c r="AU103" s="20"/>
      <c r="AV103" s="20"/>
      <c r="AW103" s="20"/>
      <c r="AX103" s="20"/>
      <c r="AY103" s="20"/>
      <c r="AZ103" s="20"/>
      <c r="BA103" s="20"/>
      <c r="BB103" s="20"/>
      <c r="BE103" s="1"/>
      <c r="BF103" s="5"/>
      <c r="BG103" s="5"/>
      <c r="BH103" s="5"/>
      <c r="BI103" s="1"/>
      <c r="BJ103" s="1"/>
      <c r="BK103" s="1"/>
      <c r="BL103" s="1"/>
      <c r="BM103" s="1"/>
      <c r="BN103" s="1"/>
      <c r="BO103" s="1"/>
      <c r="BP103" s="1"/>
      <c r="BQ103" s="1"/>
      <c r="BR103" s="1"/>
      <c r="BS103" s="1"/>
      <c r="BT103" s="1"/>
      <c r="BU103" s="1"/>
      <c r="BV103" s="1"/>
      <c r="BW103" s="1"/>
      <c r="BX103" s="1"/>
      <c r="BY103" s="1"/>
      <c r="BZ103" s="1"/>
      <c r="CA103" s="1"/>
      <c r="CB103" s="1"/>
    </row>
    <row r="104" spans="56:61" ht="15">
      <c r="BD104" s="18"/>
      <c r="BE104" s="1"/>
      <c r="BF104" s="5"/>
      <c r="BG104" s="5"/>
      <c r="BH104" s="5"/>
      <c r="BI104" s="1"/>
    </row>
  </sheetData>
  <sheetProtection/>
  <printOptions/>
  <pageMargins left="0.5905511811023622" right="0.5905511811023622" top="0.5905511811023622" bottom="0.5905511811023622" header="0" footer="0"/>
  <pageSetup fitToHeight="1" fitToWidth="1" horizontalDpi="600" verticalDpi="600" orientation="landscape" paperSize="8" scale="38" r:id="rId1"/>
</worksheet>
</file>

<file path=xl/worksheets/sheet4.xml><?xml version="1.0" encoding="utf-8"?>
<worksheet xmlns="http://schemas.openxmlformats.org/spreadsheetml/2006/main" xmlns:r="http://schemas.openxmlformats.org/officeDocument/2006/relationships">
  <sheetPr>
    <pageSetUpPr fitToPage="1"/>
  </sheetPr>
  <dimension ref="A1:CV104"/>
  <sheetViews>
    <sheetView zoomScale="80" zoomScaleNormal="80" zoomScalePageLayoutView="0" workbookViewId="0" topLeftCell="A1">
      <selection activeCell="CO12" sqref="CO12"/>
    </sheetView>
  </sheetViews>
  <sheetFormatPr defaultColWidth="11.421875" defaultRowHeight="15"/>
  <cols>
    <col min="1" max="1" width="7.140625" style="0" customWidth="1"/>
    <col min="2" max="6" width="6.57421875" style="0" customWidth="1"/>
    <col min="7" max="7" width="11.57421875" style="0" customWidth="1"/>
    <col min="9" max="9" width="11.8515625" style="0" customWidth="1"/>
    <col min="10" max="10" width="5.140625" style="0" customWidth="1"/>
    <col min="11" max="11" width="11.7109375" style="0" customWidth="1"/>
    <col min="12" max="12" width="5.140625" style="0" customWidth="1"/>
    <col min="13" max="13" width="12.28125" style="0" customWidth="1"/>
    <col min="14" max="14" width="5.140625" style="0" customWidth="1"/>
    <col min="15" max="15" width="10.8515625" style="0" customWidth="1"/>
    <col min="16" max="16" width="5.140625" style="0" customWidth="1"/>
    <col min="17" max="17" width="10.00390625" style="0" customWidth="1"/>
    <col min="18" max="18" width="5.140625" style="0" customWidth="1"/>
    <col min="19" max="19" width="9.8515625" style="0" customWidth="1"/>
    <col min="20" max="20" width="5.140625" style="0" customWidth="1"/>
    <col min="21" max="21" width="10.28125" style="0" customWidth="1"/>
    <col min="22" max="22" width="5.140625" style="0" customWidth="1"/>
    <col min="23" max="23" width="11.00390625" style="0" customWidth="1"/>
    <col min="24" max="24" width="5.140625" style="0" customWidth="1"/>
    <col min="25" max="25" width="10.8515625" style="0" customWidth="1"/>
    <col min="26" max="26" width="5.140625" style="0" customWidth="1"/>
    <col min="27" max="27" width="10.7109375" style="0" customWidth="1"/>
    <col min="28" max="28" width="5.140625" style="0" customWidth="1"/>
    <col min="31" max="31" width="11.57421875" style="0" customWidth="1"/>
    <col min="32" max="33" width="7.28125" style="4" customWidth="1"/>
    <col min="34" max="34" width="5.421875" style="0" customWidth="1"/>
    <col min="35" max="35" width="7.8515625" style="0" customWidth="1"/>
    <col min="36" max="36" width="8.421875" style="0" customWidth="1"/>
    <col min="37" max="37" width="8.00390625" style="0" customWidth="1"/>
    <col min="38" max="54" width="8.57421875" style="0" customWidth="1"/>
    <col min="55" max="55" width="5.7109375" style="0" customWidth="1"/>
    <col min="56" max="56" width="19.140625" style="0" customWidth="1"/>
    <col min="57" max="57" width="7.8515625" style="0" customWidth="1"/>
    <col min="58" max="58" width="9.00390625" style="4" customWidth="1"/>
    <col min="59" max="59" width="8.421875" style="4" customWidth="1"/>
    <col min="60" max="60" width="5.57421875" style="4" customWidth="1"/>
    <col min="61" max="61" width="8.421875" style="0" customWidth="1"/>
    <col min="62" max="62" width="8.28125" style="0" customWidth="1"/>
    <col min="63" max="63" width="8.140625" style="0" customWidth="1"/>
    <col min="64" max="80" width="8.7109375" style="0" customWidth="1"/>
    <col min="81" max="81" width="5.28125" style="0" customWidth="1"/>
    <col min="82" max="82" width="23.140625" style="0" customWidth="1"/>
    <col min="83" max="83" width="8.140625" style="0" customWidth="1"/>
    <col min="84" max="84" width="9.7109375" style="0" customWidth="1"/>
    <col min="85" max="93" width="8.7109375" style="0" customWidth="1"/>
    <col min="94" max="94" width="12.28125" style="0" customWidth="1"/>
    <col min="95" max="95" width="10.8515625" style="0" customWidth="1"/>
    <col min="96" max="96" width="11.421875" style="1" customWidth="1"/>
  </cols>
  <sheetData>
    <row r="1" ht="15">
      <c r="A1" t="s">
        <v>122</v>
      </c>
    </row>
    <row r="2" ht="15">
      <c r="A2" t="s">
        <v>137</v>
      </c>
    </row>
    <row r="3" spans="1:62" ht="15">
      <c r="A3" t="s">
        <v>42</v>
      </c>
      <c r="AF3"/>
      <c r="AG3"/>
      <c r="AH3" s="4"/>
      <c r="AI3" s="4"/>
      <c r="BF3"/>
      <c r="BG3"/>
      <c r="BI3" s="4"/>
      <c r="BJ3" s="4"/>
    </row>
    <row r="4" spans="2:62" ht="15">
      <c r="B4" s="10" t="s">
        <v>26</v>
      </c>
      <c r="I4" s="6" t="s">
        <v>21</v>
      </c>
      <c r="AF4" s="2" t="s">
        <v>31</v>
      </c>
      <c r="AG4"/>
      <c r="AH4" s="4"/>
      <c r="AI4" s="4"/>
      <c r="BF4" s="7" t="s">
        <v>22</v>
      </c>
      <c r="BG4"/>
      <c r="BI4" s="4"/>
      <c r="BJ4" s="4"/>
    </row>
    <row r="5" spans="2:62" ht="15">
      <c r="B5" s="4"/>
      <c r="AF5" s="4" t="s">
        <v>32</v>
      </c>
      <c r="AG5"/>
      <c r="AH5" s="4"/>
      <c r="AI5" s="4"/>
      <c r="BF5" s="4" t="s">
        <v>32</v>
      </c>
      <c r="BG5"/>
      <c r="BI5" s="4"/>
      <c r="BJ5" s="4"/>
    </row>
    <row r="6" spans="1:82" ht="15">
      <c r="A6" t="s">
        <v>40</v>
      </c>
      <c r="AF6"/>
      <c r="AG6"/>
      <c r="AH6" s="4"/>
      <c r="AI6" s="4"/>
      <c r="BF6"/>
      <c r="BG6"/>
      <c r="BI6" s="4"/>
      <c r="BJ6" s="4"/>
      <c r="CD6" t="s">
        <v>153</v>
      </c>
    </row>
    <row r="7" spans="6:91" ht="15">
      <c r="F7" t="s">
        <v>38</v>
      </c>
      <c r="AD7" t="s">
        <v>34</v>
      </c>
      <c r="AF7"/>
      <c r="AG7"/>
      <c r="AH7" s="4"/>
      <c r="AI7" s="4"/>
      <c r="AL7" s="1"/>
      <c r="AM7" s="1"/>
      <c r="AN7" s="1"/>
      <c r="AO7" s="1"/>
      <c r="AP7" s="1"/>
      <c r="AQ7" s="1"/>
      <c r="AR7" s="1"/>
      <c r="AS7" s="1"/>
      <c r="AT7" s="1"/>
      <c r="AU7" s="1"/>
      <c r="AV7" s="1"/>
      <c r="AW7" s="1"/>
      <c r="AX7" s="1"/>
      <c r="AY7" s="1"/>
      <c r="AZ7" s="1"/>
      <c r="BA7" s="1"/>
      <c r="BB7" s="1"/>
      <c r="BD7" t="s">
        <v>64</v>
      </c>
      <c r="BF7"/>
      <c r="BG7"/>
      <c r="BI7" s="4"/>
      <c r="BJ7" s="4"/>
      <c r="CD7" t="s">
        <v>37</v>
      </c>
      <c r="CM7" t="s">
        <v>158</v>
      </c>
    </row>
    <row r="8" spans="1:93" ht="15">
      <c r="A8" s="4"/>
      <c r="B8" s="4"/>
      <c r="C8" s="4"/>
      <c r="D8" s="4"/>
      <c r="E8" s="4"/>
      <c r="F8" s="4"/>
      <c r="G8" s="4"/>
      <c r="H8" s="4"/>
      <c r="CD8" t="str">
        <f>TEXT(E$46,"0000")&amp;" reference values 1001-2018"</f>
        <v>BP21 reference values 1001-2018</v>
      </c>
      <c r="CF8" s="20">
        <v>28.4</v>
      </c>
      <c r="CG8" s="20">
        <v>27.3</v>
      </c>
      <c r="CH8" s="20">
        <v>30.6</v>
      </c>
      <c r="CI8" s="20"/>
      <c r="CJ8" s="20">
        <v>30.7</v>
      </c>
      <c r="CK8" s="20">
        <v>30.9</v>
      </c>
      <c r="CL8" s="20">
        <v>27.7</v>
      </c>
      <c r="CM8" s="20">
        <v>27.5</v>
      </c>
      <c r="CN8" s="20">
        <v>24.4</v>
      </c>
      <c r="CO8" s="20">
        <v>25.5</v>
      </c>
    </row>
    <row r="9" spans="2:93" ht="15.75" customHeight="1">
      <c r="B9" s="10" t="s">
        <v>19</v>
      </c>
      <c r="C9" s="10" t="s">
        <v>20</v>
      </c>
      <c r="D9" s="10" t="s">
        <v>27</v>
      </c>
      <c r="E9" s="10" t="s">
        <v>28</v>
      </c>
      <c r="F9" s="10" t="s">
        <v>9</v>
      </c>
      <c r="G9" t="s">
        <v>1</v>
      </c>
      <c r="H9" s="4" t="s">
        <v>0</v>
      </c>
      <c r="I9" s="6" t="s">
        <v>14</v>
      </c>
      <c r="J9" t="s">
        <v>10</v>
      </c>
      <c r="K9" s="6" t="s">
        <v>15</v>
      </c>
      <c r="L9" t="s">
        <v>10</v>
      </c>
      <c r="M9" s="6" t="s">
        <v>66</v>
      </c>
      <c r="N9" t="s">
        <v>10</v>
      </c>
      <c r="O9" s="6" t="s">
        <v>95</v>
      </c>
      <c r="P9" t="s">
        <v>10</v>
      </c>
      <c r="Q9" s="6" t="s">
        <v>101</v>
      </c>
      <c r="R9" t="s">
        <v>10</v>
      </c>
      <c r="S9" s="6" t="s">
        <v>102</v>
      </c>
      <c r="T9" t="s">
        <v>10</v>
      </c>
      <c r="U9" s="6" t="s">
        <v>145</v>
      </c>
      <c r="V9" t="s">
        <v>10</v>
      </c>
      <c r="W9" s="6" t="s">
        <v>155</v>
      </c>
      <c r="X9" t="s">
        <v>10</v>
      </c>
      <c r="Y9" s="6" t="s">
        <v>113</v>
      </c>
      <c r="Z9" t="s">
        <v>10</v>
      </c>
      <c r="AA9" s="6" t="s">
        <v>114</v>
      </c>
      <c r="AB9" t="s">
        <v>10</v>
      </c>
      <c r="AD9" t="s">
        <v>0</v>
      </c>
      <c r="AE9" t="s">
        <v>1</v>
      </c>
      <c r="AF9" s="2" t="s">
        <v>3</v>
      </c>
      <c r="AG9" s="2" t="s">
        <v>4</v>
      </c>
      <c r="AH9" s="2" t="s">
        <v>16</v>
      </c>
      <c r="AI9" t="s">
        <v>67</v>
      </c>
      <c r="AK9" t="s">
        <v>68</v>
      </c>
      <c r="AM9" t="s">
        <v>70</v>
      </c>
      <c r="AO9" t="s">
        <v>96</v>
      </c>
      <c r="AQ9" t="s">
        <v>109</v>
      </c>
      <c r="AS9" t="s">
        <v>110</v>
      </c>
      <c r="AU9" t="s">
        <v>147</v>
      </c>
      <c r="AW9" t="s">
        <v>156</v>
      </c>
      <c r="AY9" t="s">
        <v>117</v>
      </c>
      <c r="BA9" t="s">
        <v>118</v>
      </c>
      <c r="BD9" t="s">
        <v>0</v>
      </c>
      <c r="BE9" t="s">
        <v>1</v>
      </c>
      <c r="BF9" s="7" t="s">
        <v>6</v>
      </c>
      <c r="BG9" s="7" t="s">
        <v>7</v>
      </c>
      <c r="BH9" s="7" t="s">
        <v>16</v>
      </c>
      <c r="BI9" t="s">
        <v>67</v>
      </c>
      <c r="BK9" t="s">
        <v>68</v>
      </c>
      <c r="BM9" t="s">
        <v>70</v>
      </c>
      <c r="BO9" t="s">
        <v>96</v>
      </c>
      <c r="BQ9" t="s">
        <v>109</v>
      </c>
      <c r="BS9" t="s">
        <v>110</v>
      </c>
      <c r="BU9" t="s">
        <v>147</v>
      </c>
      <c r="BW9" t="s">
        <v>156</v>
      </c>
      <c r="BY9" t="s">
        <v>117</v>
      </c>
      <c r="CA9" t="s">
        <v>118</v>
      </c>
      <c r="CD9" t="s">
        <v>0</v>
      </c>
      <c r="CE9" t="s">
        <v>1</v>
      </c>
      <c r="CF9" t="s">
        <v>72</v>
      </c>
      <c r="CG9" t="s">
        <v>73</v>
      </c>
      <c r="CH9" t="s">
        <v>74</v>
      </c>
      <c r="CI9" t="s">
        <v>96</v>
      </c>
      <c r="CJ9" t="s">
        <v>103</v>
      </c>
      <c r="CK9" t="s">
        <v>141</v>
      </c>
      <c r="CL9" t="s">
        <v>149</v>
      </c>
      <c r="CM9" t="s">
        <v>157</v>
      </c>
      <c r="CN9" t="s">
        <v>151</v>
      </c>
      <c r="CO9" t="s">
        <v>152</v>
      </c>
    </row>
    <row r="10" spans="1:100" ht="1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t="s">
        <v>2</v>
      </c>
      <c r="AJ10" s="13" t="s">
        <v>5</v>
      </c>
      <c r="AK10" s="13" t="s">
        <v>2</v>
      </c>
      <c r="AL10" s="13" t="s">
        <v>5</v>
      </c>
      <c r="AM10" s="13" t="s">
        <v>2</v>
      </c>
      <c r="AN10" s="13" t="s">
        <v>5</v>
      </c>
      <c r="AO10" s="13" t="s">
        <v>2</v>
      </c>
      <c r="AP10" s="13" t="s">
        <v>5</v>
      </c>
      <c r="AQ10" s="13" t="s">
        <v>2</v>
      </c>
      <c r="AR10" s="13" t="s">
        <v>5</v>
      </c>
      <c r="AS10" s="13" t="s">
        <v>2</v>
      </c>
      <c r="AT10" s="13" t="s">
        <v>5</v>
      </c>
      <c r="AU10" s="13" t="s">
        <v>2</v>
      </c>
      <c r="AV10" s="13" t="s">
        <v>5</v>
      </c>
      <c r="AW10" s="13" t="s">
        <v>2</v>
      </c>
      <c r="AX10" s="13" t="s">
        <v>5</v>
      </c>
      <c r="AY10" s="13" t="s">
        <v>2</v>
      </c>
      <c r="AZ10" s="13" t="s">
        <v>5</v>
      </c>
      <c r="BA10" s="13" t="s">
        <v>2</v>
      </c>
      <c r="BB10" s="13" t="s">
        <v>5</v>
      </c>
      <c r="BC10" s="13"/>
      <c r="BD10" s="13"/>
      <c r="BE10" s="13"/>
      <c r="BF10" s="13"/>
      <c r="BG10" s="13"/>
      <c r="BH10" s="13"/>
      <c r="BI10" s="13" t="s">
        <v>5</v>
      </c>
      <c r="BJ10" s="13" t="s">
        <v>8</v>
      </c>
      <c r="BK10" s="13" t="s">
        <v>5</v>
      </c>
      <c r="BL10" s="13" t="s">
        <v>8</v>
      </c>
      <c r="BM10" s="13" t="s">
        <v>5</v>
      </c>
      <c r="BN10" s="13" t="s">
        <v>8</v>
      </c>
      <c r="BO10" s="13" t="s">
        <v>5</v>
      </c>
      <c r="BP10" s="13" t="s">
        <v>8</v>
      </c>
      <c r="BQ10" s="13" t="s">
        <v>5</v>
      </c>
      <c r="BR10" s="13" t="s">
        <v>8</v>
      </c>
      <c r="BS10" s="13" t="s">
        <v>5</v>
      </c>
      <c r="BT10" s="13" t="s">
        <v>8</v>
      </c>
      <c r="BU10" s="13" t="s">
        <v>5</v>
      </c>
      <c r="BV10" s="13" t="s">
        <v>8</v>
      </c>
      <c r="BW10" s="13" t="s">
        <v>5</v>
      </c>
      <c r="BX10" s="13" t="s">
        <v>8</v>
      </c>
      <c r="BY10" s="13" t="s">
        <v>5</v>
      </c>
      <c r="BZ10" s="13" t="s">
        <v>8</v>
      </c>
      <c r="CA10" s="13" t="s">
        <v>5</v>
      </c>
      <c r="CB10" s="13" t="s">
        <v>8</v>
      </c>
      <c r="CF10" t="s">
        <v>23</v>
      </c>
      <c r="CG10" t="s">
        <v>23</v>
      </c>
      <c r="CH10" t="s">
        <v>23</v>
      </c>
      <c r="CJ10" t="s">
        <v>23</v>
      </c>
      <c r="CK10" t="s">
        <v>23</v>
      </c>
      <c r="CL10" t="s">
        <v>23</v>
      </c>
      <c r="CM10" t="s">
        <v>23</v>
      </c>
      <c r="CN10" t="s">
        <v>23</v>
      </c>
      <c r="CO10" t="s">
        <v>23</v>
      </c>
      <c r="CP10" t="s">
        <v>54</v>
      </c>
      <c r="CQ10" t="s">
        <v>58</v>
      </c>
      <c r="CR10" s="1" t="s">
        <v>43</v>
      </c>
      <c r="CS10" t="s">
        <v>78</v>
      </c>
      <c r="CT10" t="s">
        <v>75</v>
      </c>
      <c r="CU10" t="s">
        <v>76</v>
      </c>
      <c r="CV10" t="s">
        <v>77</v>
      </c>
    </row>
    <row r="11" spans="1:100" ht="15">
      <c r="A11" s="15"/>
      <c r="B11" s="10"/>
      <c r="C11" s="10"/>
      <c r="D11" s="10"/>
      <c r="E11" s="10"/>
      <c r="F11" s="10"/>
      <c r="G11" s="15"/>
      <c r="H11" s="15"/>
      <c r="I11" s="18"/>
      <c r="J11" s="16"/>
      <c r="K11" s="18"/>
      <c r="L11" s="16"/>
      <c r="M11" s="18"/>
      <c r="N11" s="16"/>
      <c r="O11" s="18"/>
      <c r="P11" s="16"/>
      <c r="Q11" s="18"/>
      <c r="R11" s="16"/>
      <c r="S11" s="18"/>
      <c r="T11" s="16"/>
      <c r="U11" s="28"/>
      <c r="V11" s="16"/>
      <c r="W11" s="28"/>
      <c r="X11" s="16"/>
      <c r="Y11" s="18"/>
      <c r="Z11" s="16"/>
      <c r="AA11" s="18"/>
      <c r="AB11" s="16"/>
      <c r="AC11" s="15"/>
      <c r="AD11" s="15"/>
      <c r="AE11" s="15"/>
      <c r="AF11" s="3"/>
      <c r="AG11" s="3"/>
      <c r="AH11" s="3"/>
      <c r="AI11" s="21"/>
      <c r="AJ11" s="21"/>
      <c r="AK11" s="21"/>
      <c r="AL11" s="21"/>
      <c r="AM11" s="21"/>
      <c r="AN11" s="21"/>
      <c r="AO11" s="21"/>
      <c r="AP11" s="21"/>
      <c r="AQ11" s="21"/>
      <c r="AR11" s="21"/>
      <c r="AS11" s="21"/>
      <c r="AT11" s="21"/>
      <c r="AU11" s="21"/>
      <c r="AV11" s="21"/>
      <c r="AW11" s="21"/>
      <c r="AX11" s="21"/>
      <c r="AY11" s="21"/>
      <c r="AZ11" s="21"/>
      <c r="BA11" s="21"/>
      <c r="BB11" s="21"/>
      <c r="BC11" s="15"/>
      <c r="BD11" s="15"/>
      <c r="BE11" s="16"/>
      <c r="BF11" s="8"/>
      <c r="BG11" s="8"/>
      <c r="BH11" s="8"/>
      <c r="BI11" s="21"/>
      <c r="BJ11" s="21"/>
      <c r="BK11" s="21"/>
      <c r="BL11" s="21"/>
      <c r="BM11" s="21"/>
      <c r="BN11" s="21"/>
      <c r="BO11" s="21"/>
      <c r="BP11" s="21"/>
      <c r="BQ11" s="21"/>
      <c r="BR11" s="21"/>
      <c r="BS11" s="21"/>
      <c r="BT11" s="21"/>
      <c r="BU11" s="21"/>
      <c r="BV11" s="21"/>
      <c r="BW11" s="21"/>
      <c r="BX11" s="21"/>
      <c r="BY11" s="21"/>
      <c r="BZ11" s="21"/>
      <c r="CA11" s="21"/>
      <c r="CB11" s="21"/>
      <c r="CE11" s="1"/>
      <c r="CF11" s="20"/>
      <c r="CG11" s="20"/>
      <c r="CH11" s="20"/>
      <c r="CI11" s="20"/>
      <c r="CJ11" s="20"/>
      <c r="CK11" s="20"/>
      <c r="CL11" s="20"/>
      <c r="CM11" s="20"/>
      <c r="CN11" s="20"/>
      <c r="CO11" s="20"/>
      <c r="CP11" s="23"/>
      <c r="CQ11" s="20"/>
      <c r="CR11" s="20"/>
      <c r="CS11" s="20"/>
      <c r="CT11" s="20"/>
      <c r="CU11" s="20"/>
      <c r="CV11" s="20"/>
    </row>
    <row r="12" spans="1:100" ht="15">
      <c r="A12" s="15"/>
      <c r="B12" s="10">
        <v>59100</v>
      </c>
      <c r="C12" s="10">
        <v>59106</v>
      </c>
      <c r="D12" s="10" t="s">
        <v>125</v>
      </c>
      <c r="E12" s="10" t="s">
        <v>126</v>
      </c>
      <c r="F12" s="10" t="s">
        <v>60</v>
      </c>
      <c r="G12" s="15" t="str">
        <f aca="true" t="shared" si="0" ref="G12:G21">TEXT(B12,"00000")&amp;"-"&amp;TEXT(C12,"00000")</f>
        <v>59100-59106</v>
      </c>
      <c r="H12" s="15" t="str">
        <f aca="true" t="shared" si="1" ref="H12:H21">TEXT(D12,"0000")&amp;"-"&amp;TEXT(E12,"0000")</f>
        <v>TS03-IM15</v>
      </c>
      <c r="I12" s="18">
        <v>-117.2</v>
      </c>
      <c r="J12" s="16">
        <v>0.1</v>
      </c>
      <c r="K12" s="18">
        <v>-109.42</v>
      </c>
      <c r="L12" s="16">
        <v>0.1</v>
      </c>
      <c r="M12" s="18">
        <v>-116.14</v>
      </c>
      <c r="N12" s="16">
        <v>0.1</v>
      </c>
      <c r="O12" s="18" t="s">
        <v>71</v>
      </c>
      <c r="P12" s="16"/>
      <c r="Q12" s="18">
        <v>-115.53</v>
      </c>
      <c r="R12" s="16">
        <v>0.1</v>
      </c>
      <c r="S12" s="18">
        <v>-103.24</v>
      </c>
      <c r="T12" s="16">
        <v>0.1</v>
      </c>
      <c r="U12" s="27">
        <v>-116.83</v>
      </c>
      <c r="V12" s="16">
        <v>0.5</v>
      </c>
      <c r="W12" s="27">
        <v>-103.31</v>
      </c>
      <c r="X12" s="16">
        <v>0.2</v>
      </c>
      <c r="Y12" s="18">
        <v>-122.9</v>
      </c>
      <c r="Z12" s="16">
        <v>0.1</v>
      </c>
      <c r="AA12" s="18">
        <v>-119.42</v>
      </c>
      <c r="AB12" s="16"/>
      <c r="AC12" s="15"/>
      <c r="AD12" s="15" t="str">
        <f aca="true" t="shared" si="2" ref="AD12:AD21">H12</f>
        <v>TS03-IM15</v>
      </c>
      <c r="AE12" s="15" t="str">
        <f aca="true" t="shared" si="3" ref="AE12:AE21">TEXT(B12,"00000")&amp;"-"&amp;TEXT(C12,"00000")</f>
        <v>59100-59106</v>
      </c>
      <c r="AF12" s="3">
        <v>283.2</v>
      </c>
      <c r="AG12" s="3">
        <v>119.4</v>
      </c>
      <c r="AH12" s="3"/>
      <c r="AI12" s="21">
        <f aca="true" t="shared" si="4" ref="AI12:AI21">I12</f>
        <v>-117.2</v>
      </c>
      <c r="AJ12" s="21">
        <f aca="true" t="shared" si="5" ref="AJ12:AJ21">AI12+$AF12-$AG12</f>
        <v>46.599999999999994</v>
      </c>
      <c r="AK12" s="21">
        <f aca="true" t="shared" si="6" ref="AK12:AK21">K12</f>
        <v>-109.42</v>
      </c>
      <c r="AL12" s="21">
        <f aca="true" t="shared" si="7" ref="AL12:AL21">AK12+$AF12-$AG12</f>
        <v>54.37999999999997</v>
      </c>
      <c r="AM12" s="21">
        <f aca="true" t="shared" si="8" ref="AM12:AM21">M12</f>
        <v>-116.14</v>
      </c>
      <c r="AN12" s="21">
        <f aca="true" t="shared" si="9" ref="AN12:AN21">AM12+$AF12-$AG12</f>
        <v>47.66</v>
      </c>
      <c r="AO12" s="21" t="str">
        <f>O12</f>
        <v> </v>
      </c>
      <c r="AP12" s="21"/>
      <c r="AQ12" s="21">
        <f>Q12</f>
        <v>-115.53</v>
      </c>
      <c r="AR12" s="21">
        <f>AQ12+$AF12-$AG12</f>
        <v>48.26999999999998</v>
      </c>
      <c r="AS12" s="21">
        <f>S12</f>
        <v>-103.24</v>
      </c>
      <c r="AT12" s="21">
        <f>AS12+$AF12-$AG12</f>
        <v>60.559999999999974</v>
      </c>
      <c r="AU12" s="21">
        <f>U12</f>
        <v>-116.83</v>
      </c>
      <c r="AV12" s="21">
        <f>AU12+$AF12-$AG12</f>
        <v>46.97</v>
      </c>
      <c r="AW12" s="21">
        <f>W12</f>
        <v>-103.31</v>
      </c>
      <c r="AX12" s="21">
        <f>AW12+$AF12-$AG12</f>
        <v>60.48999999999998</v>
      </c>
      <c r="AY12" s="21">
        <f>Y12</f>
        <v>-122.9</v>
      </c>
      <c r="AZ12" s="21">
        <f>AY12+$AF12-$AG12</f>
        <v>40.89999999999998</v>
      </c>
      <c r="BA12" s="21">
        <f>AA12</f>
        <v>-119.42</v>
      </c>
      <c r="BB12" s="21">
        <f>BA12+$AF12-$AG12</f>
        <v>44.37999999999997</v>
      </c>
      <c r="BC12" s="15"/>
      <c r="BD12" s="15" t="str">
        <f>TEXT(E12,"0000")&amp;"-"&amp;TEXT(E$46,"0000")&amp;" via "&amp;TEXT(D$46,"0000")</f>
        <v>IM15-BP21 via TS03</v>
      </c>
      <c r="BE12" s="16">
        <f aca="true" t="shared" si="10" ref="BE12:BE21">2014+(B12+C12-2*56658)/730</f>
        <v>2020.6986301369864</v>
      </c>
      <c r="BF12" s="8">
        <v>212.4</v>
      </c>
      <c r="BG12" s="8">
        <v>140.8</v>
      </c>
      <c r="BH12" s="8"/>
      <c r="BI12" s="21">
        <f>AJ$46-AJ12</f>
        <v>15.405000000000001</v>
      </c>
      <c r="BJ12" s="21">
        <f aca="true" t="shared" si="11" ref="BJ12:BJ21">BI12-BF12+BG12</f>
        <v>-56.19499999999999</v>
      </c>
      <c r="BK12" s="21">
        <f>AL$46-AL12</f>
        <v>6.085000000000036</v>
      </c>
      <c r="BL12" s="21">
        <f aca="true" t="shared" si="12" ref="BL12:BL21">BK12-BF12+BG12</f>
        <v>-65.51499999999996</v>
      </c>
      <c r="BM12" s="21">
        <f>AN$46-AN12</f>
        <v>14.310000000000002</v>
      </c>
      <c r="BN12" s="21">
        <f>BM12-$BF12+$BG12</f>
        <v>-57.28999999999999</v>
      </c>
      <c r="BO12" s="21"/>
      <c r="BP12" s="21"/>
      <c r="BQ12" s="21">
        <f>AR$46-AR12</f>
        <v>13.685000000000016</v>
      </c>
      <c r="BR12" s="21">
        <f>BQ12-$BF12+$BG12</f>
        <v>-57.914999999999964</v>
      </c>
      <c r="BS12" s="21">
        <f>AT$46-AT12</f>
        <v>2.750000000000014</v>
      </c>
      <c r="BT12" s="21">
        <f>BS12-$BF12+$BG12</f>
        <v>-68.84999999999997</v>
      </c>
      <c r="BU12" s="21">
        <f>AV$46-AV12</f>
        <v>15.674999999999997</v>
      </c>
      <c r="BV12" s="21">
        <f>BU12-$BF12+$BG12</f>
        <v>-55.92500000000001</v>
      </c>
      <c r="BW12" s="21">
        <f>AX$46-AX12</f>
        <v>2.2700000000000244</v>
      </c>
      <c r="BX12" s="21">
        <f>BW12-$BF12+$BG12</f>
        <v>-69.32999999999998</v>
      </c>
      <c r="BY12" s="21">
        <f>AZ$46-AZ12</f>
        <v>20.500000000000014</v>
      </c>
      <c r="BZ12" s="21">
        <f>BY12-$BF12+$BG12</f>
        <v>-51.099999999999966</v>
      </c>
      <c r="CA12" s="21">
        <f>BB$46-BB12</f>
        <v>16.45500000000004</v>
      </c>
      <c r="CB12" s="21">
        <f>CA12-$BF12+$BG12</f>
        <v>-55.14499999999995</v>
      </c>
      <c r="CD12" t="str">
        <f>TEXT(E12,"0000")&amp;" wrt "&amp;TEXT(E$46,"0000")&amp;" via "&amp;TEXT(D$46,"0000")</f>
        <v>IM15 wrt BP21 via TS03</v>
      </c>
      <c r="CE12" s="1">
        <f>(BE12+BE23)/2</f>
        <v>2020.7260273972602</v>
      </c>
      <c r="CF12" s="20">
        <f>(BJ12+BJ23)/2+CF$8+$CQ12</f>
        <v>-27.819999999999986</v>
      </c>
      <c r="CG12" s="20">
        <f>(BL12+BL23)/2+CG$8+CQ12</f>
        <v>-38.23499999999997</v>
      </c>
      <c r="CH12" s="20">
        <f>(BN12+BN23)/2+CH$8+CQ12</f>
        <v>-26.744999999999983</v>
      </c>
      <c r="CI12" s="20"/>
      <c r="CJ12" s="20">
        <f>(BR12+BR23)/2+CJ$8+$CQ12</f>
        <v>-27.264999999999976</v>
      </c>
      <c r="CK12" s="20">
        <f>(BT12+BT23)/2+CK$8+CT12</f>
        <v>-36.60999999999997</v>
      </c>
      <c r="CL12" s="20">
        <f>BV12+CL$8+$CQ12</f>
        <v>-28.225000000000012</v>
      </c>
      <c r="CM12" s="20">
        <f>BX12+CM$8+$CQ12</f>
        <v>-41.829999999999984</v>
      </c>
      <c r="CN12" s="20">
        <f>BZ12+CN$8+$CQ12</f>
        <v>-26.699999999999967</v>
      </c>
      <c r="CO12" s="20">
        <f>CB12+CO$8+$CQ12</f>
        <v>-29.644999999999953</v>
      </c>
      <c r="CP12" s="23" t="s">
        <v>128</v>
      </c>
      <c r="CQ12" s="20">
        <v>0</v>
      </c>
      <c r="CR12" s="20">
        <f aca="true" t="shared" si="13" ref="CR12:CR21">2.545*CF12-1.545*CG12+BF12-AG12-CQ12</f>
        <v>81.271175</v>
      </c>
      <c r="CS12" s="20">
        <f aca="true" t="shared" si="14" ref="CS12:CS21">CH12-CF12</f>
        <v>1.0750000000000028</v>
      </c>
      <c r="CT12" s="20">
        <v>1.37</v>
      </c>
      <c r="CU12" s="20"/>
      <c r="CV12" s="20">
        <f aca="true" t="shared" si="15" ref="CV12:CV21">CS12-CU12</f>
        <v>1.0750000000000028</v>
      </c>
    </row>
    <row r="13" spans="1:100" ht="15">
      <c r="A13" s="15"/>
      <c r="B13" s="10">
        <v>59100</v>
      </c>
      <c r="C13" s="10">
        <v>59106</v>
      </c>
      <c r="D13" s="10" t="s">
        <v>127</v>
      </c>
      <c r="E13" s="10" t="s">
        <v>126</v>
      </c>
      <c r="F13" s="10" t="s">
        <v>60</v>
      </c>
      <c r="G13" s="15" t="str">
        <f t="shared" si="0"/>
        <v>59100-59106</v>
      </c>
      <c r="H13" s="15" t="str">
        <f t="shared" si="1"/>
        <v>TS04-IM15</v>
      </c>
      <c r="I13" s="18">
        <v>-114.91</v>
      </c>
      <c r="J13" s="16">
        <v>0.1</v>
      </c>
      <c r="K13" s="18">
        <v>-107.42</v>
      </c>
      <c r="L13" s="16">
        <v>0.1</v>
      </c>
      <c r="M13" s="18">
        <v>-113.84</v>
      </c>
      <c r="N13" s="16">
        <v>0.1</v>
      </c>
      <c r="O13" s="18" t="s">
        <v>71</v>
      </c>
      <c r="P13" s="16"/>
      <c r="Q13" s="18">
        <v>-113.22</v>
      </c>
      <c r="R13" s="16">
        <v>0.1</v>
      </c>
      <c r="S13" s="18">
        <v>-101.04</v>
      </c>
      <c r="T13" s="16">
        <v>0.1</v>
      </c>
      <c r="U13" s="27">
        <v>-113.84</v>
      </c>
      <c r="V13" s="16">
        <v>0.5</v>
      </c>
      <c r="W13" s="27">
        <v>-100.86</v>
      </c>
      <c r="X13" s="16">
        <v>0.2</v>
      </c>
      <c r="Y13" s="18">
        <v>-121.55</v>
      </c>
      <c r="Z13" s="16">
        <v>0.1</v>
      </c>
      <c r="AA13" s="18">
        <v>-117.81</v>
      </c>
      <c r="AB13" s="16"/>
      <c r="AC13" s="15"/>
      <c r="AD13" s="15" t="str">
        <f t="shared" si="2"/>
        <v>TS04-IM15</v>
      </c>
      <c r="AE13" s="15" t="str">
        <f t="shared" si="3"/>
        <v>59100-59106</v>
      </c>
      <c r="AF13" s="3">
        <v>284</v>
      </c>
      <c r="AG13" s="3">
        <v>119.4</v>
      </c>
      <c r="AH13" s="3"/>
      <c r="AI13" s="21">
        <f t="shared" si="4"/>
        <v>-114.91</v>
      </c>
      <c r="AJ13" s="21">
        <f t="shared" si="5"/>
        <v>49.69</v>
      </c>
      <c r="AK13" s="21">
        <f t="shared" si="6"/>
        <v>-107.42</v>
      </c>
      <c r="AL13" s="21">
        <f t="shared" si="7"/>
        <v>57.17999999999998</v>
      </c>
      <c r="AM13" s="21">
        <f t="shared" si="8"/>
        <v>-113.84</v>
      </c>
      <c r="AN13" s="21">
        <f t="shared" si="9"/>
        <v>50.75999999999999</v>
      </c>
      <c r="AO13" s="21" t="str">
        <f>O13</f>
        <v> </v>
      </c>
      <c r="AP13" s="21"/>
      <c r="AQ13" s="21">
        <f>Q13</f>
        <v>-113.22</v>
      </c>
      <c r="AR13" s="21">
        <f>AQ13+$AF13-$AG13</f>
        <v>51.379999999999995</v>
      </c>
      <c r="AS13" s="21">
        <f>S13</f>
        <v>-101.04</v>
      </c>
      <c r="AT13" s="21">
        <f>AS13+$AF13-$AG13</f>
        <v>63.559999999999974</v>
      </c>
      <c r="AU13" s="21">
        <f>U13</f>
        <v>-113.84</v>
      </c>
      <c r="AV13" s="21">
        <f>AU13+$AF13-$AG13</f>
        <v>50.75999999999999</v>
      </c>
      <c r="AW13" s="21">
        <f>W13</f>
        <v>-100.86</v>
      </c>
      <c r="AX13" s="21">
        <f>AW13+$AF13-$AG13</f>
        <v>63.73999999999998</v>
      </c>
      <c r="AY13" s="21">
        <f>Y13</f>
        <v>-121.55</v>
      </c>
      <c r="AZ13" s="21">
        <f>AY13+$AF13-$AG13</f>
        <v>43.04999999999998</v>
      </c>
      <c r="BA13" s="21">
        <f>AA13</f>
        <v>-117.81</v>
      </c>
      <c r="BB13" s="21">
        <f>BA13+$AF13-$AG13</f>
        <v>46.78999999999999</v>
      </c>
      <c r="BC13" s="15"/>
      <c r="BD13" s="15" t="str">
        <f>TEXT(E13,"0000")&amp;"-"&amp;TEXT(E$46,"0000")&amp;" via "&amp;TEXT(D$56,"0000")</f>
        <v>IM15-BP21 via TS04</v>
      </c>
      <c r="BE13" s="16">
        <f t="shared" si="10"/>
        <v>2020.6986301369864</v>
      </c>
      <c r="BF13" s="8">
        <v>212.4</v>
      </c>
      <c r="BG13" s="8">
        <v>140.8</v>
      </c>
      <c r="BH13" s="8"/>
      <c r="BI13" s="21">
        <f>AJ$56-AJ13</f>
        <v>15.855000000000018</v>
      </c>
      <c r="BJ13" s="21">
        <f t="shared" si="11"/>
        <v>-55.744999999999976</v>
      </c>
      <c r="BK13" s="21">
        <f>AL$56-AL13</f>
        <v>5.975000000000023</v>
      </c>
      <c r="BL13" s="21">
        <f t="shared" si="12"/>
        <v>-65.62499999999997</v>
      </c>
      <c r="BM13" s="21">
        <f>AN$56-AN13</f>
        <v>14.689999999999998</v>
      </c>
      <c r="BN13" s="21">
        <f>BM13-$BF13+$BG13</f>
        <v>-56.91</v>
      </c>
      <c r="BO13" s="21"/>
      <c r="BP13" s="21"/>
      <c r="BQ13" s="21">
        <f>AR$56-AR13</f>
        <v>14.009999999999991</v>
      </c>
      <c r="BR13" s="21">
        <f>BQ13-$BF13+$BG13</f>
        <v>-57.59</v>
      </c>
      <c r="BS13" s="21">
        <f>AT$56-AT13</f>
        <v>3.105000000000018</v>
      </c>
      <c r="BT13" s="21">
        <f>BS13-$BF13+$BG13</f>
        <v>-68.49499999999998</v>
      </c>
      <c r="BU13" s="21">
        <f>AV$56-AV13</f>
        <v>15.534999999999997</v>
      </c>
      <c r="BV13" s="21">
        <f>BU13-$BF13+$BG13</f>
        <v>-56.065</v>
      </c>
      <c r="BW13" s="21">
        <f>AX$56-AX13</f>
        <v>2.6350000000000193</v>
      </c>
      <c r="BX13" s="21">
        <f>BW13-$BF13+$BG13</f>
        <v>-68.96499999999997</v>
      </c>
      <c r="BY13" s="21">
        <f>AZ$56-AZ13</f>
        <v>21.235000000000014</v>
      </c>
      <c r="BZ13" s="21">
        <f>BY13-$BF13+$BG13</f>
        <v>-50.36499999999998</v>
      </c>
      <c r="CA13" s="21">
        <f>BB$56-BB13</f>
        <v>16.325000000000003</v>
      </c>
      <c r="CB13" s="21">
        <f>CA13-$BF13+$BG13</f>
        <v>-55.27499999999998</v>
      </c>
      <c r="CD13" t="str">
        <f>TEXT(E13,"0000")&amp;" wrt "&amp;TEXT(E$46,"0000")&amp;" via "&amp;TEXT(D$56,"0000")</f>
        <v>IM15 wrt BP21 via TS04</v>
      </c>
      <c r="CE13" s="1">
        <f aca="true" t="shared" si="16" ref="CE13:CE21">(BE13+BE24)/2</f>
        <v>2020.7260273972602</v>
      </c>
      <c r="CF13" s="20">
        <f aca="true" t="shared" si="17" ref="CF13:CF21">(BJ13+BJ24)/2+CF$8+$CQ13</f>
        <v>-27.314999999999976</v>
      </c>
      <c r="CG13" s="20">
        <f aca="true" t="shared" si="18" ref="CG13:CG21">(BL13+BL24)/2+CG$8+CQ13</f>
        <v>-38.329999999999984</v>
      </c>
      <c r="CH13" s="20">
        <f aca="true" t="shared" si="19" ref="CH13:CH21">(BN13+BN24)/2+CH$8+CQ13</f>
        <v>-26.32999999999999</v>
      </c>
      <c r="CI13" s="20"/>
      <c r="CJ13" s="20">
        <f aca="true" t="shared" si="20" ref="CJ13:CJ19">(BR13+BR24)/2+CJ$8+$CQ13</f>
        <v>-26.90000000000001</v>
      </c>
      <c r="CK13" s="20">
        <f aca="true" t="shared" si="21" ref="CK13:CK19">(BT13+BT24)/2+CK$8+CT13</f>
        <v>-36.25499999999999</v>
      </c>
      <c r="CL13" s="20">
        <f>BV13+CL$8+$CQ13</f>
        <v>-28.365</v>
      </c>
      <c r="CM13" s="20">
        <f>BX13+CM$8+$CQ13</f>
        <v>-41.464999999999975</v>
      </c>
      <c r="CN13" s="20">
        <f>BZ13+CN$8+$CQ13</f>
        <v>-25.964999999999982</v>
      </c>
      <c r="CO13" s="20">
        <f>CB13+CO$8+$CQ13</f>
        <v>-29.774999999999977</v>
      </c>
      <c r="CP13" s="23" t="s">
        <v>128</v>
      </c>
      <c r="CQ13" s="20">
        <v>0</v>
      </c>
      <c r="CR13" s="20">
        <f t="shared" si="13"/>
        <v>82.70317500000004</v>
      </c>
      <c r="CS13" s="20">
        <f t="shared" si="14"/>
        <v>0.9849999999999852</v>
      </c>
      <c r="CT13" s="20">
        <v>1.39</v>
      </c>
      <c r="CU13" s="20"/>
      <c r="CV13" s="20">
        <f t="shared" si="15"/>
        <v>0.9849999999999852</v>
      </c>
    </row>
    <row r="14" spans="1:100" ht="15">
      <c r="A14" s="15"/>
      <c r="B14" s="10">
        <v>59100</v>
      </c>
      <c r="C14" s="10">
        <v>59106</v>
      </c>
      <c r="D14" s="10" t="s">
        <v>125</v>
      </c>
      <c r="E14" s="10" t="s">
        <v>59</v>
      </c>
      <c r="F14" s="10" t="s">
        <v>60</v>
      </c>
      <c r="G14" s="15" t="str">
        <f t="shared" si="0"/>
        <v>59100-59106</v>
      </c>
      <c r="H14" s="15" t="str">
        <f t="shared" si="1"/>
        <v>TS03-IMEJ</v>
      </c>
      <c r="I14" s="18">
        <v>-51.91</v>
      </c>
      <c r="J14" s="16">
        <v>0.1</v>
      </c>
      <c r="K14" s="18">
        <v>-54.8</v>
      </c>
      <c r="L14" s="16">
        <v>0.1</v>
      </c>
      <c r="M14" s="18">
        <v>-49.88</v>
      </c>
      <c r="N14" s="16">
        <v>0.1</v>
      </c>
      <c r="O14" s="18"/>
      <c r="P14" s="16"/>
      <c r="Q14" s="18"/>
      <c r="R14" s="16"/>
      <c r="S14" s="18"/>
      <c r="T14" s="16"/>
      <c r="U14" s="27"/>
      <c r="V14" s="16"/>
      <c r="W14" s="27"/>
      <c r="X14" s="16"/>
      <c r="Y14" s="18"/>
      <c r="Z14" s="16"/>
      <c r="AA14" s="18"/>
      <c r="AB14" s="16"/>
      <c r="AC14" s="15"/>
      <c r="AD14" s="15" t="str">
        <f t="shared" si="2"/>
        <v>TS03-IMEJ</v>
      </c>
      <c r="AE14" s="15" t="str">
        <f t="shared" si="3"/>
        <v>59100-59106</v>
      </c>
      <c r="AF14" s="3">
        <v>283.2</v>
      </c>
      <c r="AG14" s="3">
        <v>121.7</v>
      </c>
      <c r="AH14" s="3" t="s">
        <v>17</v>
      </c>
      <c r="AI14" s="21">
        <f t="shared" si="4"/>
        <v>-51.91</v>
      </c>
      <c r="AJ14" s="21">
        <f t="shared" si="5"/>
        <v>109.58999999999999</v>
      </c>
      <c r="AK14" s="21">
        <f t="shared" si="6"/>
        <v>-54.8</v>
      </c>
      <c r="AL14" s="21">
        <f t="shared" si="7"/>
        <v>106.69999999999997</v>
      </c>
      <c r="AM14" s="21">
        <f t="shared" si="8"/>
        <v>-49.88</v>
      </c>
      <c r="AN14" s="21">
        <f t="shared" si="9"/>
        <v>111.61999999999999</v>
      </c>
      <c r="AO14" s="21"/>
      <c r="AP14" s="21"/>
      <c r="AQ14" s="21"/>
      <c r="AR14" s="21"/>
      <c r="AS14" s="21"/>
      <c r="AT14" s="21"/>
      <c r="AU14" s="21"/>
      <c r="AV14" s="21"/>
      <c r="AW14" s="21"/>
      <c r="AX14" s="21"/>
      <c r="AY14" s="21"/>
      <c r="AZ14" s="21"/>
      <c r="BA14" s="21"/>
      <c r="BB14" s="21"/>
      <c r="BC14" s="15"/>
      <c r="BD14" s="15" t="str">
        <f>TEXT(E14,"0000")&amp;"-"&amp;TEXT(E$46,"0000")&amp;" via "&amp;TEXT(D$46,"0000")</f>
        <v>IMEJ-BP21 via TS03</v>
      </c>
      <c r="BE14" s="16">
        <f t="shared" si="10"/>
        <v>2020.6986301369864</v>
      </c>
      <c r="BF14" s="8">
        <v>248.7</v>
      </c>
      <c r="BG14" s="8">
        <v>140.8</v>
      </c>
      <c r="BH14" s="8" t="s">
        <v>17</v>
      </c>
      <c r="BI14" s="21">
        <f>AJ$46-AJ14</f>
        <v>-47.584999999999994</v>
      </c>
      <c r="BJ14" s="21">
        <f t="shared" si="11"/>
        <v>-155.48499999999996</v>
      </c>
      <c r="BK14" s="21">
        <f>AL$46-AL14</f>
        <v>-46.23499999999997</v>
      </c>
      <c r="BL14" s="21">
        <f t="shared" si="12"/>
        <v>-154.13499999999993</v>
      </c>
      <c r="BM14" s="21">
        <f>AN$46-AN14</f>
        <v>-49.64999999999999</v>
      </c>
      <c r="BN14" s="21">
        <f aca="true" t="shared" si="22" ref="BN14:BN21">BM14-BF14+BG14</f>
        <v>-157.54999999999995</v>
      </c>
      <c r="BO14" s="21"/>
      <c r="BP14" s="21"/>
      <c r="BQ14" s="21"/>
      <c r="BR14" s="21"/>
      <c r="BS14" s="21"/>
      <c r="BT14" s="21"/>
      <c r="BU14" s="21"/>
      <c r="BV14" s="21"/>
      <c r="BW14" s="21"/>
      <c r="BX14" s="21"/>
      <c r="BY14" s="21"/>
      <c r="BZ14" s="21"/>
      <c r="CA14" s="21"/>
      <c r="CB14" s="21"/>
      <c r="CD14" t="str">
        <f>TEXT(E14,"0000")&amp;" wrt "&amp;TEXT(E$46,"0000")&amp;" via "&amp;TEXT(D$46,"0000")</f>
        <v>IMEJ wrt BP21 via TS03</v>
      </c>
      <c r="CE14" s="1">
        <f t="shared" si="16"/>
        <v>2020.7260273972602</v>
      </c>
      <c r="CF14" s="20">
        <f t="shared" si="17"/>
        <v>-0.15999999999996817</v>
      </c>
      <c r="CG14" s="20">
        <f t="shared" si="18"/>
        <v>0.13500000000006196</v>
      </c>
      <c r="CH14" s="20">
        <f t="shared" si="19"/>
        <v>-0.01999999999995339</v>
      </c>
      <c r="CI14" s="20"/>
      <c r="CJ14" s="20"/>
      <c r="CK14" s="20"/>
      <c r="CL14" s="20"/>
      <c r="CM14" s="20"/>
      <c r="CN14" s="20"/>
      <c r="CO14" s="20"/>
      <c r="CP14" s="23" t="s">
        <v>55</v>
      </c>
      <c r="CQ14" s="20">
        <v>127</v>
      </c>
      <c r="CR14" s="20">
        <f t="shared" si="13"/>
        <v>-0.6157750000000277</v>
      </c>
      <c r="CS14" s="20">
        <f t="shared" si="14"/>
        <v>0.14000000000001478</v>
      </c>
      <c r="CT14" s="20">
        <v>-1.69</v>
      </c>
      <c r="CU14" s="20"/>
      <c r="CV14" s="20">
        <f t="shared" si="15"/>
        <v>0.14000000000001478</v>
      </c>
    </row>
    <row r="15" spans="1:100" ht="14.25" customHeight="1">
      <c r="A15" s="15"/>
      <c r="B15" s="10">
        <v>59100</v>
      </c>
      <c r="C15" s="10">
        <v>59106</v>
      </c>
      <c r="D15" s="10" t="s">
        <v>127</v>
      </c>
      <c r="E15" s="10" t="s">
        <v>59</v>
      </c>
      <c r="F15" s="10" t="s">
        <v>60</v>
      </c>
      <c r="G15" s="15" t="str">
        <f t="shared" si="0"/>
        <v>59100-59106</v>
      </c>
      <c r="H15" s="15" t="str">
        <f t="shared" si="1"/>
        <v>TS04-IMEJ</v>
      </c>
      <c r="I15" s="18">
        <v>-49.63</v>
      </c>
      <c r="J15" s="16">
        <v>0.1</v>
      </c>
      <c r="K15" s="18">
        <v>-52.77</v>
      </c>
      <c r="L15" s="16">
        <v>0.1</v>
      </c>
      <c r="M15" s="18">
        <v>-47.58</v>
      </c>
      <c r="N15" s="16">
        <v>0.1</v>
      </c>
      <c r="O15" s="18"/>
      <c r="P15" s="16"/>
      <c r="Q15" s="18"/>
      <c r="R15" s="16"/>
      <c r="S15" s="18"/>
      <c r="T15" s="16"/>
      <c r="U15" s="27"/>
      <c r="V15" s="16"/>
      <c r="W15" s="27"/>
      <c r="X15" s="16"/>
      <c r="Y15" s="18"/>
      <c r="Z15" s="16"/>
      <c r="AA15" s="18"/>
      <c r="AB15" s="16"/>
      <c r="AC15" s="15"/>
      <c r="AD15" s="15" t="str">
        <f t="shared" si="2"/>
        <v>TS04-IMEJ</v>
      </c>
      <c r="AE15" s="15" t="str">
        <f t="shared" si="3"/>
        <v>59100-59106</v>
      </c>
      <c r="AF15" s="3">
        <v>284</v>
      </c>
      <c r="AG15" s="3">
        <v>121.7</v>
      </c>
      <c r="AH15" s="3" t="s">
        <v>17</v>
      </c>
      <c r="AI15" s="21">
        <f t="shared" si="4"/>
        <v>-49.63</v>
      </c>
      <c r="AJ15" s="21">
        <f t="shared" si="5"/>
        <v>112.67</v>
      </c>
      <c r="AK15" s="21">
        <f t="shared" si="6"/>
        <v>-52.77</v>
      </c>
      <c r="AL15" s="21">
        <f t="shared" si="7"/>
        <v>109.52999999999999</v>
      </c>
      <c r="AM15" s="21">
        <f t="shared" si="8"/>
        <v>-47.58</v>
      </c>
      <c r="AN15" s="21">
        <f t="shared" si="9"/>
        <v>114.72000000000001</v>
      </c>
      <c r="AO15" s="21"/>
      <c r="AP15" s="21"/>
      <c r="AQ15" s="21"/>
      <c r="AR15" s="21"/>
      <c r="AS15" s="21"/>
      <c r="AT15" s="21"/>
      <c r="AU15" s="21"/>
      <c r="AV15" s="21"/>
      <c r="AW15" s="21"/>
      <c r="AX15" s="21"/>
      <c r="AY15" s="21"/>
      <c r="AZ15" s="21"/>
      <c r="BA15" s="21"/>
      <c r="BB15" s="21"/>
      <c r="BC15" s="15"/>
      <c r="BD15" s="15" t="str">
        <f>TEXT(E15,"0000")&amp;"-"&amp;TEXT(E$46,"0000")&amp;" via "&amp;TEXT(D$56,"0000")</f>
        <v>IMEJ-BP21 via TS04</v>
      </c>
      <c r="BE15" s="16">
        <f t="shared" si="10"/>
        <v>2020.6986301369864</v>
      </c>
      <c r="BF15" s="8">
        <v>248.7</v>
      </c>
      <c r="BG15" s="8">
        <v>140.8</v>
      </c>
      <c r="BH15" s="8" t="s">
        <v>17</v>
      </c>
      <c r="BI15" s="21">
        <f>AJ$56-AJ15</f>
        <v>-47.124999999999986</v>
      </c>
      <c r="BJ15" s="21">
        <f t="shared" si="11"/>
        <v>-155.02499999999998</v>
      </c>
      <c r="BK15" s="21">
        <f>AL$56-AL15</f>
        <v>-46.374999999999986</v>
      </c>
      <c r="BL15" s="21">
        <f t="shared" si="12"/>
        <v>-154.27499999999998</v>
      </c>
      <c r="BM15" s="21">
        <f>AN$56-AN15</f>
        <v>-49.270000000000024</v>
      </c>
      <c r="BN15" s="21">
        <f t="shared" si="22"/>
        <v>-157.17000000000002</v>
      </c>
      <c r="BO15" s="21"/>
      <c r="BP15" s="21"/>
      <c r="BQ15" s="21"/>
      <c r="BR15" s="21"/>
      <c r="BS15" s="21"/>
      <c r="BT15" s="21"/>
      <c r="BU15" s="21"/>
      <c r="BV15" s="21"/>
      <c r="BW15" s="21"/>
      <c r="BX15" s="21"/>
      <c r="BY15" s="21"/>
      <c r="BZ15" s="21"/>
      <c r="CA15" s="21"/>
      <c r="CB15" s="21"/>
      <c r="CD15" t="str">
        <f>TEXT(E15,"0000")&amp;" wrt "&amp;TEXT(E$46,"0000")&amp;" via "&amp;TEXT(D$56,"0000")</f>
        <v>IMEJ wrt BP21 via TS04</v>
      </c>
      <c r="CE15" s="1">
        <f t="shared" si="16"/>
        <v>2020.7260273972602</v>
      </c>
      <c r="CF15" s="20">
        <f t="shared" si="17"/>
        <v>0.36000000000004206</v>
      </c>
      <c r="CG15" s="20">
        <f t="shared" si="18"/>
        <v>0.020000000000024443</v>
      </c>
      <c r="CH15" s="20">
        <f t="shared" si="19"/>
        <v>0.40500000000000114</v>
      </c>
      <c r="CI15" s="20"/>
      <c r="CJ15" s="20"/>
      <c r="CK15" s="20"/>
      <c r="CL15" s="20"/>
      <c r="CM15" s="20"/>
      <c r="CN15" s="20"/>
      <c r="CO15" s="20"/>
      <c r="CP15" s="23" t="s">
        <v>55</v>
      </c>
      <c r="CQ15" s="20">
        <v>127</v>
      </c>
      <c r="CR15" s="20">
        <f t="shared" si="13"/>
        <v>0.8853000000000435</v>
      </c>
      <c r="CS15" s="20">
        <f t="shared" si="14"/>
        <v>0.04499999999995907</v>
      </c>
      <c r="CT15" s="20">
        <v>-1.72</v>
      </c>
      <c r="CU15" s="20"/>
      <c r="CV15" s="20">
        <f t="shared" si="15"/>
        <v>0.04499999999995907</v>
      </c>
    </row>
    <row r="16" spans="1:100" ht="15">
      <c r="A16" s="15"/>
      <c r="B16" s="10">
        <v>59100</v>
      </c>
      <c r="C16" s="10">
        <v>59106</v>
      </c>
      <c r="D16" s="10" t="s">
        <v>125</v>
      </c>
      <c r="E16" s="10" t="s">
        <v>62</v>
      </c>
      <c r="F16" s="10" t="s">
        <v>60</v>
      </c>
      <c r="G16" s="15" t="str">
        <f t="shared" si="0"/>
        <v>59100-59106</v>
      </c>
      <c r="H16" s="15" t="str">
        <f t="shared" si="1"/>
        <v>TS03-BJNM</v>
      </c>
      <c r="I16" s="18">
        <v>78.65</v>
      </c>
      <c r="J16" s="16">
        <v>0.1</v>
      </c>
      <c r="K16" s="18">
        <v>68.6</v>
      </c>
      <c r="L16" s="16">
        <v>0.1</v>
      </c>
      <c r="M16" s="18">
        <v>79.18</v>
      </c>
      <c r="N16" s="16">
        <v>0.1</v>
      </c>
      <c r="O16" s="18" t="s">
        <v>71</v>
      </c>
      <c r="P16" s="16"/>
      <c r="Q16" s="18">
        <v>78.78</v>
      </c>
      <c r="R16" s="16">
        <v>0.1</v>
      </c>
      <c r="S16" s="18"/>
      <c r="T16" s="16"/>
      <c r="U16" s="27"/>
      <c r="V16" s="16"/>
      <c r="W16" s="27"/>
      <c r="X16" s="16"/>
      <c r="Y16" s="18"/>
      <c r="Z16" s="16"/>
      <c r="AA16" s="18"/>
      <c r="AB16" s="16"/>
      <c r="AC16" s="15"/>
      <c r="AD16" s="15" t="str">
        <f t="shared" si="2"/>
        <v>TS03-BJNM</v>
      </c>
      <c r="AE16" s="15" t="str">
        <f t="shared" si="3"/>
        <v>59100-59106</v>
      </c>
      <c r="AF16" s="3">
        <v>283.2</v>
      </c>
      <c r="AG16" s="3">
        <v>324.8</v>
      </c>
      <c r="AH16" s="3"/>
      <c r="AI16" s="21">
        <f t="shared" si="4"/>
        <v>78.65</v>
      </c>
      <c r="AJ16" s="21">
        <f t="shared" si="5"/>
        <v>37.05000000000001</v>
      </c>
      <c r="AK16" s="21">
        <f t="shared" si="6"/>
        <v>68.6</v>
      </c>
      <c r="AL16" s="21">
        <f t="shared" si="7"/>
        <v>26.999999999999943</v>
      </c>
      <c r="AM16" s="21">
        <f t="shared" si="8"/>
        <v>79.18</v>
      </c>
      <c r="AN16" s="21">
        <f t="shared" si="9"/>
        <v>37.579999999999984</v>
      </c>
      <c r="AO16" s="21" t="str">
        <f aca="true" t="shared" si="23" ref="AO16:AO21">O16</f>
        <v> </v>
      </c>
      <c r="AP16" s="21"/>
      <c r="AQ16" s="21">
        <f>Q16</f>
        <v>78.78</v>
      </c>
      <c r="AR16" s="21">
        <f>AQ16+$AF16-$AG16</f>
        <v>37.18000000000001</v>
      </c>
      <c r="AS16" s="21"/>
      <c r="AT16" s="21"/>
      <c r="AU16" s="21"/>
      <c r="AV16" s="21"/>
      <c r="AW16" s="21"/>
      <c r="AX16" s="21"/>
      <c r="AY16" s="21"/>
      <c r="AZ16" s="21"/>
      <c r="BA16" s="21"/>
      <c r="BB16" s="21"/>
      <c r="BC16" s="15"/>
      <c r="BD16" s="15" t="str">
        <f>TEXT(E16,"0000")&amp;"-"&amp;TEXT(E$46,"0000")&amp;" via "&amp;TEXT(D$46,"0000")</f>
        <v>BJNM-BP21 via TS03</v>
      </c>
      <c r="BE16" s="16">
        <f t="shared" si="10"/>
        <v>2020.6986301369864</v>
      </c>
      <c r="BF16" s="8">
        <v>125</v>
      </c>
      <c r="BG16" s="8">
        <v>140.8</v>
      </c>
      <c r="BH16" s="8"/>
      <c r="BI16" s="21">
        <f>AJ$46-AJ16</f>
        <v>24.954999999999984</v>
      </c>
      <c r="BJ16" s="21">
        <f t="shared" si="11"/>
        <v>40.754999999999995</v>
      </c>
      <c r="BK16" s="21">
        <f>AL$46-AL16</f>
        <v>33.46500000000006</v>
      </c>
      <c r="BL16" s="21">
        <f t="shared" si="12"/>
        <v>49.26500000000007</v>
      </c>
      <c r="BM16" s="21">
        <f>AN$46-AN16</f>
        <v>24.390000000000015</v>
      </c>
      <c r="BN16" s="21">
        <f t="shared" si="22"/>
        <v>40.190000000000026</v>
      </c>
      <c r="BO16" s="21"/>
      <c r="BP16" s="21"/>
      <c r="BQ16" s="21">
        <f>AR$46-AR16</f>
        <v>24.77499999999999</v>
      </c>
      <c r="BR16" s="21">
        <f>BQ16-BF16+BG16</f>
        <v>40.575</v>
      </c>
      <c r="BS16" s="21"/>
      <c r="BT16" s="21"/>
      <c r="BU16" s="21"/>
      <c r="BV16" s="21"/>
      <c r="BW16" s="21"/>
      <c r="BX16" s="21"/>
      <c r="BY16" s="21"/>
      <c r="BZ16" s="21"/>
      <c r="CA16" s="21"/>
      <c r="CB16" s="21"/>
      <c r="CD16" t="str">
        <f>TEXT(E16,"0000")&amp;" wrt "&amp;TEXT(E$46,"0000")&amp;" via "&amp;TEXT(D$46,"0000")</f>
        <v>BJNM wrt BP21 via TS03</v>
      </c>
      <c r="CE16" s="1">
        <f t="shared" si="16"/>
        <v>2020.7260273972602</v>
      </c>
      <c r="CF16" s="20">
        <f t="shared" si="17"/>
        <v>69.21000000000001</v>
      </c>
      <c r="CG16" s="20">
        <f t="shared" si="18"/>
        <v>76.68000000000005</v>
      </c>
      <c r="CH16" s="20">
        <f t="shared" si="19"/>
        <v>70.84500000000003</v>
      </c>
      <c r="CI16" s="20"/>
      <c r="CJ16" s="20">
        <f t="shared" si="20"/>
        <v>71.31500000000003</v>
      </c>
      <c r="CK16" s="20"/>
      <c r="CL16" s="20"/>
      <c r="CM16" s="20"/>
      <c r="CN16" s="20"/>
      <c r="CO16" s="20"/>
      <c r="CP16" s="23" t="s">
        <v>63</v>
      </c>
      <c r="CQ16" s="20">
        <v>0</v>
      </c>
      <c r="CR16" s="20">
        <f t="shared" si="13"/>
        <v>-142.13115000000008</v>
      </c>
      <c r="CS16" s="20">
        <f t="shared" si="14"/>
        <v>1.6350000000000193</v>
      </c>
      <c r="CT16" s="20">
        <v>1.37</v>
      </c>
      <c r="CU16" s="20"/>
      <c r="CV16" s="20">
        <f t="shared" si="15"/>
        <v>1.6350000000000193</v>
      </c>
    </row>
    <row r="17" spans="1:100" ht="15">
      <c r="A17" s="15"/>
      <c r="B17" s="10">
        <v>59100</v>
      </c>
      <c r="C17" s="10">
        <v>59106</v>
      </c>
      <c r="D17" s="10" t="s">
        <v>127</v>
      </c>
      <c r="E17" s="10" t="s">
        <v>62</v>
      </c>
      <c r="F17" s="10" t="s">
        <v>60</v>
      </c>
      <c r="G17" s="15" t="str">
        <f t="shared" si="0"/>
        <v>59100-59106</v>
      </c>
      <c r="H17" s="15" t="str">
        <f t="shared" si="1"/>
        <v>TS04-BJNM</v>
      </c>
      <c r="I17" s="18">
        <v>80.93</v>
      </c>
      <c r="J17" s="16">
        <v>0.1</v>
      </c>
      <c r="K17" s="18">
        <v>70.6</v>
      </c>
      <c r="L17" s="16">
        <v>0.1</v>
      </c>
      <c r="M17" s="18">
        <v>81.48</v>
      </c>
      <c r="N17" s="16">
        <v>0.1</v>
      </c>
      <c r="O17" s="18" t="s">
        <v>71</v>
      </c>
      <c r="P17" s="16"/>
      <c r="Q17" s="18">
        <v>81.11</v>
      </c>
      <c r="R17" s="16">
        <v>0.1</v>
      </c>
      <c r="S17" s="18"/>
      <c r="T17" s="16"/>
      <c r="U17" s="27"/>
      <c r="V17" s="16"/>
      <c r="W17" s="27"/>
      <c r="X17" s="16"/>
      <c r="Y17" s="18"/>
      <c r="Z17" s="16"/>
      <c r="AA17" s="18"/>
      <c r="AB17" s="16"/>
      <c r="AC17" s="15"/>
      <c r="AD17" s="15" t="str">
        <f t="shared" si="2"/>
        <v>TS04-BJNM</v>
      </c>
      <c r="AE17" s="15" t="str">
        <f t="shared" si="3"/>
        <v>59100-59106</v>
      </c>
      <c r="AF17" s="3">
        <v>284</v>
      </c>
      <c r="AG17" s="3">
        <v>324.8</v>
      </c>
      <c r="AH17" s="3"/>
      <c r="AI17" s="21">
        <f t="shared" si="4"/>
        <v>80.93</v>
      </c>
      <c r="AJ17" s="21">
        <f t="shared" si="5"/>
        <v>40.129999999999995</v>
      </c>
      <c r="AK17" s="21">
        <f t="shared" si="6"/>
        <v>70.6</v>
      </c>
      <c r="AL17" s="21">
        <f t="shared" si="7"/>
        <v>29.80000000000001</v>
      </c>
      <c r="AM17" s="21">
        <f t="shared" si="8"/>
        <v>81.48</v>
      </c>
      <c r="AN17" s="21">
        <f t="shared" si="9"/>
        <v>40.68000000000001</v>
      </c>
      <c r="AO17" s="21" t="str">
        <f t="shared" si="23"/>
        <v> </v>
      </c>
      <c r="AP17" s="21"/>
      <c r="AQ17" s="21">
        <f>Q17</f>
        <v>81.11</v>
      </c>
      <c r="AR17" s="21">
        <f>AQ17+$AF17-$AG17</f>
        <v>40.31</v>
      </c>
      <c r="AS17" s="21"/>
      <c r="AT17" s="21"/>
      <c r="AU17" s="21"/>
      <c r="AV17" s="21"/>
      <c r="AW17" s="21"/>
      <c r="AX17" s="21"/>
      <c r="AY17" s="21"/>
      <c r="AZ17" s="21"/>
      <c r="BA17" s="21"/>
      <c r="BB17" s="21"/>
      <c r="BC17" s="15"/>
      <c r="BD17" s="15" t="str">
        <f>TEXT(E17,"0000")&amp;"-"&amp;TEXT(E$46,"0000")&amp;" via "&amp;TEXT(D$56,"0000")</f>
        <v>BJNM-BP21 via TS04</v>
      </c>
      <c r="BE17" s="16">
        <f t="shared" si="10"/>
        <v>2020.6986301369864</v>
      </c>
      <c r="BF17" s="8">
        <v>125</v>
      </c>
      <c r="BG17" s="8">
        <v>140.8</v>
      </c>
      <c r="BH17" s="8"/>
      <c r="BI17" s="21">
        <f>AJ$56-AJ17</f>
        <v>25.41500000000002</v>
      </c>
      <c r="BJ17" s="21">
        <f t="shared" si="11"/>
        <v>41.21500000000003</v>
      </c>
      <c r="BK17" s="21">
        <f>AL$56-AL17</f>
        <v>33.35499999999999</v>
      </c>
      <c r="BL17" s="21">
        <f t="shared" si="12"/>
        <v>49.155</v>
      </c>
      <c r="BM17" s="21">
        <f>AN$56-AN17</f>
        <v>24.769999999999982</v>
      </c>
      <c r="BN17" s="21">
        <f t="shared" si="22"/>
        <v>40.56999999999999</v>
      </c>
      <c r="BO17" s="21"/>
      <c r="BP17" s="21"/>
      <c r="BQ17" s="21">
        <f>AR$56-AR17</f>
        <v>25.079999999999984</v>
      </c>
      <c r="BR17" s="21">
        <f>BQ17-BF17+BG17</f>
        <v>40.879999999999995</v>
      </c>
      <c r="BS17" s="21"/>
      <c r="BT17" s="21"/>
      <c r="BU17" s="21"/>
      <c r="BV17" s="21"/>
      <c r="BW17" s="21"/>
      <c r="BX17" s="21"/>
      <c r="BY17" s="21"/>
      <c r="BZ17" s="21"/>
      <c r="CA17" s="21"/>
      <c r="CB17" s="21"/>
      <c r="CD17" t="str">
        <f>TEXT(E17,"0000")&amp;" wrt "&amp;TEXT(E$46,"0000")&amp;" via "&amp;TEXT(D$56,"0000")</f>
        <v>BJNM wrt BP21 via TS04</v>
      </c>
      <c r="CE17" s="1">
        <f t="shared" si="16"/>
        <v>2020.7260273972602</v>
      </c>
      <c r="CF17" s="20">
        <f t="shared" si="17"/>
        <v>69.72000000000003</v>
      </c>
      <c r="CG17" s="20">
        <f t="shared" si="18"/>
        <v>76.59000000000002</v>
      </c>
      <c r="CH17" s="20">
        <f t="shared" si="19"/>
        <v>71.275</v>
      </c>
      <c r="CI17" s="20"/>
      <c r="CJ17" s="20">
        <f t="shared" si="20"/>
        <v>71.68500000000002</v>
      </c>
      <c r="CK17" s="20"/>
      <c r="CL17" s="20"/>
      <c r="CM17" s="20"/>
      <c r="CN17" s="20"/>
      <c r="CO17" s="20"/>
      <c r="CP17" s="23" t="s">
        <v>63</v>
      </c>
      <c r="CQ17" s="20">
        <v>0</v>
      </c>
      <c r="CR17" s="20">
        <f t="shared" si="13"/>
        <v>-140.69414999999998</v>
      </c>
      <c r="CS17" s="20">
        <f t="shared" si="14"/>
        <v>1.5549999999999784</v>
      </c>
      <c r="CT17" s="20">
        <v>1.39</v>
      </c>
      <c r="CU17" s="20"/>
      <c r="CV17" s="20">
        <f t="shared" si="15"/>
        <v>1.5549999999999784</v>
      </c>
    </row>
    <row r="18" spans="1:100" ht="15">
      <c r="A18" s="15"/>
      <c r="B18" s="10">
        <v>59100</v>
      </c>
      <c r="C18" s="10">
        <v>59106</v>
      </c>
      <c r="D18" s="10" t="s">
        <v>125</v>
      </c>
      <c r="E18" s="10" t="s">
        <v>99</v>
      </c>
      <c r="F18" s="10" t="s">
        <v>60</v>
      </c>
      <c r="G18" s="15" t="str">
        <f t="shared" si="0"/>
        <v>59100-59106</v>
      </c>
      <c r="H18" s="15" t="str">
        <f t="shared" si="1"/>
        <v>TS03-IM21</v>
      </c>
      <c r="I18" s="18">
        <v>-105.28</v>
      </c>
      <c r="J18" s="16">
        <v>0.1</v>
      </c>
      <c r="K18" s="18">
        <v>-104.22</v>
      </c>
      <c r="L18" s="16">
        <v>0.1</v>
      </c>
      <c r="M18" s="18">
        <v>-104.25</v>
      </c>
      <c r="N18" s="16">
        <v>0.1</v>
      </c>
      <c r="O18" s="18" t="s">
        <v>71</v>
      </c>
      <c r="P18" s="16"/>
      <c r="Q18" s="18">
        <v>-103.57</v>
      </c>
      <c r="R18" s="16">
        <v>0.1</v>
      </c>
      <c r="S18" s="18">
        <v>-98.31</v>
      </c>
      <c r="T18" s="16">
        <v>0.1</v>
      </c>
      <c r="U18" s="27"/>
      <c r="V18" s="16"/>
      <c r="W18" s="27"/>
      <c r="X18" s="16"/>
      <c r="Y18" s="18"/>
      <c r="Z18" s="16">
        <v>0.1</v>
      </c>
      <c r="AA18" s="18">
        <v>-119.11</v>
      </c>
      <c r="AB18" s="16"/>
      <c r="AC18" s="15"/>
      <c r="AD18" s="15" t="str">
        <f t="shared" si="2"/>
        <v>TS03-IM21</v>
      </c>
      <c r="AE18" s="15" t="str">
        <f t="shared" si="3"/>
        <v>59100-59106</v>
      </c>
      <c r="AF18" s="3">
        <v>283.2</v>
      </c>
      <c r="AG18" s="3">
        <v>119.8</v>
      </c>
      <c r="AH18" s="3"/>
      <c r="AI18" s="21">
        <f t="shared" si="4"/>
        <v>-105.28</v>
      </c>
      <c r="AJ18" s="21">
        <f t="shared" si="5"/>
        <v>58.11999999999999</v>
      </c>
      <c r="AK18" s="21">
        <f t="shared" si="6"/>
        <v>-104.22</v>
      </c>
      <c r="AL18" s="21">
        <f t="shared" si="7"/>
        <v>59.17999999999999</v>
      </c>
      <c r="AM18" s="21">
        <f t="shared" si="8"/>
        <v>-104.25</v>
      </c>
      <c r="AN18" s="21">
        <f t="shared" si="9"/>
        <v>59.14999999999999</v>
      </c>
      <c r="AO18" s="21" t="str">
        <f t="shared" si="23"/>
        <v> </v>
      </c>
      <c r="AP18" s="21"/>
      <c r="AQ18" s="21">
        <f>Q18</f>
        <v>-103.57</v>
      </c>
      <c r="AR18" s="21">
        <f>AQ18+$AF18-$AG18</f>
        <v>59.83</v>
      </c>
      <c r="AS18" s="21">
        <f>S18</f>
        <v>-98.31</v>
      </c>
      <c r="AT18" s="21">
        <f>AS18+$AF18-$AG18</f>
        <v>65.08999999999999</v>
      </c>
      <c r="AU18" s="21"/>
      <c r="AV18" s="21"/>
      <c r="AW18" s="21"/>
      <c r="AX18" s="21"/>
      <c r="AY18" s="21"/>
      <c r="AZ18" s="21"/>
      <c r="BA18" s="21">
        <f>AA18</f>
        <v>-119.11</v>
      </c>
      <c r="BB18" s="21">
        <f>BA18+$AF18-$AG18</f>
        <v>44.28999999999998</v>
      </c>
      <c r="BC18" s="15"/>
      <c r="BD18" s="15" t="str">
        <f>TEXT(E18,"0000")&amp;"-"&amp;TEXT(E$46,"0000")&amp;" via "&amp;TEXT(D$46,"0000")</f>
        <v>IM21-BP21 via TS03</v>
      </c>
      <c r="BE18" s="16">
        <f t="shared" si="10"/>
        <v>2020.6986301369864</v>
      </c>
      <c r="BF18" s="8">
        <v>212.3</v>
      </c>
      <c r="BG18" s="8">
        <v>140.8</v>
      </c>
      <c r="BH18" s="8"/>
      <c r="BI18" s="21">
        <f>AJ$46-AJ18</f>
        <v>3.885000000000005</v>
      </c>
      <c r="BJ18" s="21">
        <f t="shared" si="11"/>
        <v>-67.61500000000001</v>
      </c>
      <c r="BK18" s="21">
        <f>AL$46-AL18</f>
        <v>1.2850000000000108</v>
      </c>
      <c r="BL18" s="21">
        <f t="shared" si="12"/>
        <v>-70.21499999999997</v>
      </c>
      <c r="BM18" s="21">
        <f>AN$46-AN18</f>
        <v>2.8200000000000074</v>
      </c>
      <c r="BN18" s="21">
        <f t="shared" si="22"/>
        <v>-68.68</v>
      </c>
      <c r="BO18" s="21"/>
      <c r="BP18" s="21"/>
      <c r="BQ18" s="21">
        <f>AR$46-AR18</f>
        <v>2.125</v>
      </c>
      <c r="BR18" s="21">
        <f>BQ18-BF18+BG18</f>
        <v>-69.375</v>
      </c>
      <c r="BS18" s="21">
        <f>AT$46-AT18</f>
        <v>-1.7800000000000011</v>
      </c>
      <c r="BT18" s="21">
        <f>BS18-BF18+BG18</f>
        <v>-73.28</v>
      </c>
      <c r="BU18" s="21"/>
      <c r="BV18" s="21"/>
      <c r="BW18" s="21"/>
      <c r="BX18" s="21"/>
      <c r="BY18" s="21"/>
      <c r="BZ18" s="21"/>
      <c r="CA18" s="21"/>
      <c r="CB18" s="21"/>
      <c r="CD18" t="str">
        <f>TEXT(E18,"0000")&amp;" wrt "&amp;TEXT(E$46,"0000")&amp;" via "&amp;TEXT(D$46,"0000")</f>
        <v>IM21 wrt BP21 via TS03</v>
      </c>
      <c r="CE18" s="1">
        <f t="shared" si="16"/>
        <v>2020.7260273972602</v>
      </c>
      <c r="CF18" s="20">
        <f t="shared" si="17"/>
        <v>-39.199999999999996</v>
      </c>
      <c r="CG18" s="20">
        <f t="shared" si="18"/>
        <v>-42.925</v>
      </c>
      <c r="CH18" s="20">
        <f t="shared" si="19"/>
        <v>-38.12</v>
      </c>
      <c r="CI18" s="20"/>
      <c r="CJ18" s="20">
        <f t="shared" si="20"/>
        <v>-38.709999999999994</v>
      </c>
      <c r="CK18" s="20">
        <f t="shared" si="21"/>
        <v>-40.955</v>
      </c>
      <c r="CL18" s="20"/>
      <c r="CM18" s="20"/>
      <c r="CN18" s="20"/>
      <c r="CO18" s="20"/>
      <c r="CP18" s="23" t="s">
        <v>128</v>
      </c>
      <c r="CQ18" s="20">
        <v>0</v>
      </c>
      <c r="CR18" s="20">
        <f t="shared" si="13"/>
        <v>59.05512500000005</v>
      </c>
      <c r="CS18" s="20">
        <f t="shared" si="14"/>
        <v>1.0799999999999983</v>
      </c>
      <c r="CT18" s="20">
        <v>1.37</v>
      </c>
      <c r="CU18" s="20"/>
      <c r="CV18" s="20">
        <f t="shared" si="15"/>
        <v>1.0799999999999983</v>
      </c>
    </row>
    <row r="19" spans="1:100" ht="15">
      <c r="A19" s="15"/>
      <c r="B19" s="10">
        <v>59100</v>
      </c>
      <c r="C19" s="10">
        <v>59106</v>
      </c>
      <c r="D19" s="10" t="s">
        <v>127</v>
      </c>
      <c r="E19" s="10" t="s">
        <v>99</v>
      </c>
      <c r="F19" s="10" t="s">
        <v>60</v>
      </c>
      <c r="G19" s="15" t="str">
        <f t="shared" si="0"/>
        <v>59100-59106</v>
      </c>
      <c r="H19" s="15" t="str">
        <f t="shared" si="1"/>
        <v>TS04-IM21</v>
      </c>
      <c r="I19" s="18">
        <v>-103</v>
      </c>
      <c r="J19" s="16">
        <v>0.1</v>
      </c>
      <c r="K19" s="18">
        <v>-102.2</v>
      </c>
      <c r="L19" s="16">
        <v>0.1</v>
      </c>
      <c r="M19" s="18">
        <v>-101.95</v>
      </c>
      <c r="N19" s="16">
        <v>0.1</v>
      </c>
      <c r="O19" s="18" t="s">
        <v>71</v>
      </c>
      <c r="P19" s="16"/>
      <c r="Q19" s="18">
        <v>-101.26</v>
      </c>
      <c r="R19" s="16">
        <v>0.1</v>
      </c>
      <c r="S19" s="18">
        <v>-96.09</v>
      </c>
      <c r="T19" s="16">
        <v>0.1</v>
      </c>
      <c r="U19" s="27"/>
      <c r="V19" s="16"/>
      <c r="W19" s="27"/>
      <c r="X19" s="16"/>
      <c r="Y19" s="18"/>
      <c r="Z19" s="16">
        <v>0.1</v>
      </c>
      <c r="AA19" s="18">
        <v>-117.02</v>
      </c>
      <c r="AB19" s="16"/>
      <c r="AC19" s="15"/>
      <c r="AD19" s="15" t="str">
        <f t="shared" si="2"/>
        <v>TS04-IM21</v>
      </c>
      <c r="AE19" s="15" t="str">
        <f t="shared" si="3"/>
        <v>59100-59106</v>
      </c>
      <c r="AF19" s="3">
        <v>284</v>
      </c>
      <c r="AG19" s="3">
        <v>119.8</v>
      </c>
      <c r="AH19" s="3"/>
      <c r="AI19" s="21">
        <f t="shared" si="4"/>
        <v>-103</v>
      </c>
      <c r="AJ19" s="21">
        <f t="shared" si="5"/>
        <v>61.2</v>
      </c>
      <c r="AK19" s="21">
        <f t="shared" si="6"/>
        <v>-102.2</v>
      </c>
      <c r="AL19" s="21">
        <f t="shared" si="7"/>
        <v>62.000000000000014</v>
      </c>
      <c r="AM19" s="21">
        <f t="shared" si="8"/>
        <v>-101.95</v>
      </c>
      <c r="AN19" s="21">
        <f t="shared" si="9"/>
        <v>62.250000000000014</v>
      </c>
      <c r="AO19" s="21" t="str">
        <f t="shared" si="23"/>
        <v> </v>
      </c>
      <c r="AP19" s="21"/>
      <c r="AQ19" s="21">
        <f>Q19</f>
        <v>-101.26</v>
      </c>
      <c r="AR19" s="21">
        <f>AQ19+$AF19-$AG19</f>
        <v>62.94000000000001</v>
      </c>
      <c r="AS19" s="21">
        <f>S19</f>
        <v>-96.09</v>
      </c>
      <c r="AT19" s="21">
        <f>AS19+$AF19-$AG19</f>
        <v>68.11</v>
      </c>
      <c r="AU19" s="21"/>
      <c r="AV19" s="21"/>
      <c r="AW19" s="21"/>
      <c r="AX19" s="21"/>
      <c r="AY19" s="21"/>
      <c r="AZ19" s="21"/>
      <c r="BA19" s="21">
        <f>AA19</f>
        <v>-117.02</v>
      </c>
      <c r="BB19" s="21">
        <f>BA19+$AF19-$AG19</f>
        <v>47.18000000000002</v>
      </c>
      <c r="BC19" s="15"/>
      <c r="BD19" s="15" t="str">
        <f>TEXT(E19,"0000")&amp;"-"&amp;TEXT(E$46,"0000")&amp;" via "&amp;TEXT(D$56,"0000")</f>
        <v>IM21-BP21 via TS04</v>
      </c>
      <c r="BE19" s="16">
        <f t="shared" si="10"/>
        <v>2020.6986301369864</v>
      </c>
      <c r="BF19" s="8">
        <v>212.3</v>
      </c>
      <c r="BG19" s="8">
        <v>140.8</v>
      </c>
      <c r="BH19" s="8"/>
      <c r="BI19" s="21">
        <f>AJ$56-AJ19</f>
        <v>4.345000000000013</v>
      </c>
      <c r="BJ19" s="21">
        <f t="shared" si="11"/>
        <v>-67.15499999999997</v>
      </c>
      <c r="BK19" s="21">
        <f>AL$56-AL19</f>
        <v>1.154999999999987</v>
      </c>
      <c r="BL19" s="21">
        <f t="shared" si="12"/>
        <v>-70.34500000000003</v>
      </c>
      <c r="BM19" s="21">
        <f>AN$56-AN19</f>
        <v>3.1999999999999744</v>
      </c>
      <c r="BN19" s="21">
        <f t="shared" si="22"/>
        <v>-68.30000000000001</v>
      </c>
      <c r="BO19" s="21"/>
      <c r="BP19" s="21"/>
      <c r="BQ19" s="21">
        <f>AR$56-AR19</f>
        <v>2.4499999999999744</v>
      </c>
      <c r="BR19" s="21">
        <f>BQ19-BF19+BG19</f>
        <v>-69.05000000000001</v>
      </c>
      <c r="BS19" s="21">
        <f>AT$56-AT19</f>
        <v>-1.4450000000000074</v>
      </c>
      <c r="BT19" s="21">
        <f>BS19-BF19+BG19</f>
        <v>-72.945</v>
      </c>
      <c r="BU19" s="21"/>
      <c r="BV19" s="21"/>
      <c r="BW19" s="21"/>
      <c r="BX19" s="21"/>
      <c r="BY19" s="21"/>
      <c r="BZ19" s="21"/>
      <c r="CA19" s="21"/>
      <c r="CB19" s="21"/>
      <c r="CD19" t="str">
        <f>TEXT(E19,"0000")&amp;" wrt "&amp;TEXT(E$46,"0000")&amp;" via "&amp;TEXT(D$56,"0000")</f>
        <v>IM21 wrt BP21 via TS04</v>
      </c>
      <c r="CE19" s="1">
        <f t="shared" si="16"/>
        <v>2020.7260273972602</v>
      </c>
      <c r="CF19" s="20">
        <f t="shared" si="17"/>
        <v>-38.689999999999976</v>
      </c>
      <c r="CG19" s="20">
        <f t="shared" si="18"/>
        <v>-43.04500000000003</v>
      </c>
      <c r="CH19" s="20">
        <f t="shared" si="19"/>
        <v>-37.695000000000014</v>
      </c>
      <c r="CI19" s="20"/>
      <c r="CJ19" s="20">
        <f t="shared" si="20"/>
        <v>-38.34500000000001</v>
      </c>
      <c r="CK19" s="20">
        <f t="shared" si="21"/>
        <v>-40.62499999999999</v>
      </c>
      <c r="CL19" s="20"/>
      <c r="CM19" s="20"/>
      <c r="CN19" s="20"/>
      <c r="CO19" s="20"/>
      <c r="CP19" s="23" t="s">
        <v>128</v>
      </c>
      <c r="CQ19" s="20">
        <v>0</v>
      </c>
      <c r="CR19" s="20">
        <f t="shared" si="13"/>
        <v>60.53847500000013</v>
      </c>
      <c r="CS19" s="20">
        <f t="shared" si="14"/>
        <v>0.9949999999999619</v>
      </c>
      <c r="CT19" s="20">
        <v>1.39</v>
      </c>
      <c r="CU19" s="20"/>
      <c r="CV19" s="20">
        <f t="shared" si="15"/>
        <v>0.9949999999999619</v>
      </c>
    </row>
    <row r="20" spans="1:100" ht="15">
      <c r="A20" s="15"/>
      <c r="B20" s="10">
        <v>59100</v>
      </c>
      <c r="C20" s="10">
        <v>59106</v>
      </c>
      <c r="D20" s="10" t="s">
        <v>125</v>
      </c>
      <c r="E20" s="10" t="s">
        <v>61</v>
      </c>
      <c r="F20" s="10" t="s">
        <v>60</v>
      </c>
      <c r="G20" s="15" t="str">
        <f t="shared" si="0"/>
        <v>59100-59106</v>
      </c>
      <c r="H20" s="15" t="str">
        <f t="shared" si="1"/>
        <v>TS03-IMEU</v>
      </c>
      <c r="I20" s="18">
        <v>-157.37</v>
      </c>
      <c r="J20" s="16">
        <v>0.1</v>
      </c>
      <c r="K20" s="18">
        <v>-173.08</v>
      </c>
      <c r="L20" s="16">
        <v>0.1</v>
      </c>
      <c r="M20" s="18">
        <v>-156.55</v>
      </c>
      <c r="N20" s="16">
        <v>0.1</v>
      </c>
      <c r="O20" s="18" t="s">
        <v>71</v>
      </c>
      <c r="P20" s="16"/>
      <c r="Q20" s="18"/>
      <c r="R20" s="16"/>
      <c r="S20" s="18"/>
      <c r="T20" s="16"/>
      <c r="U20" s="27"/>
      <c r="V20" s="16"/>
      <c r="W20" s="27"/>
      <c r="X20" s="16"/>
      <c r="Y20" s="18"/>
      <c r="Z20" s="16">
        <v>0.1</v>
      </c>
      <c r="AA20" s="18"/>
      <c r="AB20" s="16"/>
      <c r="AC20" s="15"/>
      <c r="AD20" s="15" t="str">
        <f t="shared" si="2"/>
        <v>TS03-IMEU</v>
      </c>
      <c r="AE20" s="15" t="str">
        <f t="shared" si="3"/>
        <v>59100-59106</v>
      </c>
      <c r="AF20" s="3">
        <v>283.2</v>
      </c>
      <c r="AG20" s="3">
        <v>120.1</v>
      </c>
      <c r="AH20" s="3"/>
      <c r="AI20" s="21">
        <f t="shared" si="4"/>
        <v>-157.37</v>
      </c>
      <c r="AJ20" s="21">
        <f t="shared" si="5"/>
        <v>5.72999999999999</v>
      </c>
      <c r="AK20" s="21">
        <f t="shared" si="6"/>
        <v>-173.08</v>
      </c>
      <c r="AL20" s="21">
        <f t="shared" si="7"/>
        <v>-9.980000000000018</v>
      </c>
      <c r="AM20" s="21">
        <f t="shared" si="8"/>
        <v>-156.55</v>
      </c>
      <c r="AN20" s="21">
        <f t="shared" si="9"/>
        <v>6.549999999999983</v>
      </c>
      <c r="AO20" s="21" t="str">
        <f t="shared" si="23"/>
        <v> </v>
      </c>
      <c r="AP20" s="21"/>
      <c r="AQ20" s="21"/>
      <c r="AR20" s="21"/>
      <c r="AS20" s="21"/>
      <c r="AT20" s="21"/>
      <c r="AU20" s="21"/>
      <c r="AV20" s="21"/>
      <c r="AW20" s="21"/>
      <c r="AX20" s="21"/>
      <c r="AY20" s="21"/>
      <c r="AZ20" s="21"/>
      <c r="BA20" s="21"/>
      <c r="BB20" s="21"/>
      <c r="BC20" s="15"/>
      <c r="BD20" s="15" t="str">
        <f>TEXT(E20,"0000")&amp;"-"&amp;TEXT(E$46,"0000")&amp;" via "&amp;TEXT(D$46,"0000")</f>
        <v>IMEU-BP21 via TS03</v>
      </c>
      <c r="BE20" s="16">
        <f t="shared" si="10"/>
        <v>2020.6986301369864</v>
      </c>
      <c r="BF20" s="8">
        <v>250.3</v>
      </c>
      <c r="BG20" s="8">
        <v>140.8</v>
      </c>
      <c r="BH20" s="8"/>
      <c r="BI20" s="21">
        <f>AJ$46-AJ20</f>
        <v>56.275000000000006</v>
      </c>
      <c r="BJ20" s="21">
        <f t="shared" si="11"/>
        <v>-53.224999999999994</v>
      </c>
      <c r="BK20" s="21">
        <f>AL$46-AL20</f>
        <v>70.44500000000002</v>
      </c>
      <c r="BL20" s="21">
        <f t="shared" si="12"/>
        <v>-39.05499999999998</v>
      </c>
      <c r="BM20" s="21">
        <f>AN$46-AN20</f>
        <v>55.420000000000016</v>
      </c>
      <c r="BN20" s="21">
        <f t="shared" si="22"/>
        <v>-54.079999999999984</v>
      </c>
      <c r="BO20" s="21"/>
      <c r="BP20" s="21"/>
      <c r="BQ20" s="21"/>
      <c r="BR20" s="21"/>
      <c r="BS20" s="21"/>
      <c r="BT20" s="21"/>
      <c r="BU20" s="21"/>
      <c r="BV20" s="21"/>
      <c r="BW20" s="21"/>
      <c r="BX20" s="21"/>
      <c r="BY20" s="21"/>
      <c r="BZ20" s="21"/>
      <c r="CA20" s="21"/>
      <c r="CB20" s="21"/>
      <c r="CD20" t="str">
        <f>TEXT(E20,"0000")&amp;" wrt "&amp;TEXT(E$46,"0000")&amp;" via "&amp;TEXT(D$46,"0000")</f>
        <v>IMEU wrt BP21 via TS03</v>
      </c>
      <c r="CE20" s="1">
        <f t="shared" si="16"/>
        <v>2020.7260273972602</v>
      </c>
      <c r="CF20" s="20">
        <f t="shared" si="17"/>
        <v>-24.805</v>
      </c>
      <c r="CG20" s="20">
        <f t="shared" si="18"/>
        <v>-11.714999999999986</v>
      </c>
      <c r="CH20" s="20">
        <f t="shared" si="19"/>
        <v>-23.479999999999983</v>
      </c>
      <c r="CI20" s="20"/>
      <c r="CJ20" s="20"/>
      <c r="CK20" s="20"/>
      <c r="CL20" s="20"/>
      <c r="CM20" s="20"/>
      <c r="CN20" s="20"/>
      <c r="CO20" s="20"/>
      <c r="CP20" s="23" t="s">
        <v>128</v>
      </c>
      <c r="CQ20" s="20">
        <v>0</v>
      </c>
      <c r="CR20" s="20">
        <f t="shared" si="13"/>
        <v>85.17095</v>
      </c>
      <c r="CS20" s="20">
        <f t="shared" si="14"/>
        <v>1.325000000000017</v>
      </c>
      <c r="CT20" s="20">
        <v>1.37</v>
      </c>
      <c r="CU20" s="20"/>
      <c r="CV20" s="20">
        <f t="shared" si="15"/>
        <v>1.325000000000017</v>
      </c>
    </row>
    <row r="21" spans="1:100" ht="15">
      <c r="A21" s="15"/>
      <c r="B21" s="10">
        <v>59100</v>
      </c>
      <c r="C21" s="10">
        <v>59106</v>
      </c>
      <c r="D21" s="10" t="s">
        <v>127</v>
      </c>
      <c r="E21" s="10" t="s">
        <v>61</v>
      </c>
      <c r="F21" s="10" t="s">
        <v>60</v>
      </c>
      <c r="G21" s="15" t="str">
        <f t="shared" si="0"/>
        <v>59100-59106</v>
      </c>
      <c r="H21" s="15" t="str">
        <f t="shared" si="1"/>
        <v>TS04-IMEU</v>
      </c>
      <c r="I21" s="18">
        <v>-155.07</v>
      </c>
      <c r="J21" s="16">
        <v>0.1</v>
      </c>
      <c r="K21" s="18">
        <v>-171.08</v>
      </c>
      <c r="L21" s="16">
        <v>0.1</v>
      </c>
      <c r="M21" s="18">
        <v>-154.24</v>
      </c>
      <c r="N21" s="16">
        <v>0.1</v>
      </c>
      <c r="O21" s="18" t="s">
        <v>71</v>
      </c>
      <c r="P21" s="16"/>
      <c r="Q21" s="18"/>
      <c r="R21" s="16"/>
      <c r="S21" s="18"/>
      <c r="T21" s="16"/>
      <c r="U21" s="27"/>
      <c r="V21" s="16"/>
      <c r="W21" s="27"/>
      <c r="X21" s="16"/>
      <c r="Y21" s="18"/>
      <c r="Z21" s="16">
        <v>0.1</v>
      </c>
      <c r="AA21" s="18"/>
      <c r="AB21" s="16"/>
      <c r="AC21" s="15"/>
      <c r="AD21" s="15" t="str">
        <f t="shared" si="2"/>
        <v>TS04-IMEU</v>
      </c>
      <c r="AE21" s="15" t="str">
        <f t="shared" si="3"/>
        <v>59100-59106</v>
      </c>
      <c r="AF21" s="3">
        <v>284</v>
      </c>
      <c r="AG21" s="3">
        <v>120.1</v>
      </c>
      <c r="AH21" s="3"/>
      <c r="AI21" s="21">
        <f t="shared" si="4"/>
        <v>-155.07</v>
      </c>
      <c r="AJ21" s="21">
        <f t="shared" si="5"/>
        <v>8.830000000000013</v>
      </c>
      <c r="AK21" s="21">
        <f t="shared" si="6"/>
        <v>-171.08</v>
      </c>
      <c r="AL21" s="21">
        <f t="shared" si="7"/>
        <v>-7.180000000000007</v>
      </c>
      <c r="AM21" s="21">
        <f t="shared" si="8"/>
        <v>-154.24</v>
      </c>
      <c r="AN21" s="21">
        <f t="shared" si="9"/>
        <v>9.659999999999997</v>
      </c>
      <c r="AO21" s="21" t="str">
        <f t="shared" si="23"/>
        <v> </v>
      </c>
      <c r="AP21" s="21"/>
      <c r="AQ21" s="21"/>
      <c r="AR21" s="21"/>
      <c r="AS21" s="21"/>
      <c r="AT21" s="21"/>
      <c r="AU21" s="21"/>
      <c r="AV21" s="21"/>
      <c r="AW21" s="21"/>
      <c r="AX21" s="21"/>
      <c r="AY21" s="21"/>
      <c r="AZ21" s="21"/>
      <c r="BA21" s="21"/>
      <c r="BB21" s="21"/>
      <c r="BC21" s="15"/>
      <c r="BD21" s="15" t="str">
        <f>TEXT(E21,"0000")&amp;"-"&amp;TEXT(E$46,"0000")&amp;" via "&amp;TEXT(D$56,"0000")</f>
        <v>IMEU-BP21 via TS04</v>
      </c>
      <c r="BE21" s="16">
        <f t="shared" si="10"/>
        <v>2020.6986301369864</v>
      </c>
      <c r="BF21" s="8">
        <v>250.3</v>
      </c>
      <c r="BG21" s="8">
        <v>140.8</v>
      </c>
      <c r="BH21" s="8"/>
      <c r="BI21" s="21">
        <f>AJ$56-AJ21</f>
        <v>56.715</v>
      </c>
      <c r="BJ21" s="21">
        <f t="shared" si="11"/>
        <v>-52.785</v>
      </c>
      <c r="BK21" s="21">
        <f>AL$56-AL21</f>
        <v>70.33500000000001</v>
      </c>
      <c r="BL21" s="21">
        <f t="shared" si="12"/>
        <v>-39.16499999999999</v>
      </c>
      <c r="BM21" s="21">
        <f>AN$56-AN21</f>
        <v>55.78999999999999</v>
      </c>
      <c r="BN21" s="21">
        <f t="shared" si="22"/>
        <v>-53.71000000000001</v>
      </c>
      <c r="BO21" s="21"/>
      <c r="BP21" s="21"/>
      <c r="BQ21" s="21"/>
      <c r="BR21" s="21"/>
      <c r="BS21" s="21"/>
      <c r="BT21" s="21"/>
      <c r="BU21" s="21"/>
      <c r="BV21" s="21"/>
      <c r="BW21" s="21"/>
      <c r="BX21" s="21"/>
      <c r="BY21" s="21"/>
      <c r="BZ21" s="21"/>
      <c r="CA21" s="21"/>
      <c r="CB21" s="21"/>
      <c r="CD21" t="str">
        <f>TEXT(E21,"0000")&amp;" wrt "&amp;TEXT(E$46,"0000")&amp;" via "&amp;TEXT(D$56,"0000")</f>
        <v>IMEU wrt BP21 via TS04</v>
      </c>
      <c r="CE21" s="1">
        <f t="shared" si="16"/>
        <v>2020.7260273972602</v>
      </c>
      <c r="CF21" s="20">
        <f t="shared" si="17"/>
        <v>-24.309999999999995</v>
      </c>
      <c r="CG21" s="20">
        <f t="shared" si="18"/>
        <v>-11.805000000000003</v>
      </c>
      <c r="CH21" s="20">
        <f t="shared" si="19"/>
        <v>-23.06000000000001</v>
      </c>
      <c r="CI21" s="20"/>
      <c r="CJ21" s="20"/>
      <c r="CK21" s="20"/>
      <c r="CL21" s="20"/>
      <c r="CM21" s="20"/>
      <c r="CN21" s="20"/>
      <c r="CO21" s="20"/>
      <c r="CP21" s="23" t="s">
        <v>128</v>
      </c>
      <c r="CQ21" s="20">
        <v>0</v>
      </c>
      <c r="CR21" s="20">
        <f t="shared" si="13"/>
        <v>86.56977500000002</v>
      </c>
      <c r="CS21" s="20">
        <f t="shared" si="14"/>
        <v>1.2499999999999858</v>
      </c>
      <c r="CT21" s="20">
        <v>1.39</v>
      </c>
      <c r="CU21" s="20"/>
      <c r="CV21" s="20">
        <f t="shared" si="15"/>
        <v>1.2499999999999858</v>
      </c>
    </row>
    <row r="22" spans="1:100" ht="15">
      <c r="A22" s="15"/>
      <c r="B22" s="10"/>
      <c r="C22" s="10"/>
      <c r="D22" s="10"/>
      <c r="E22" s="10"/>
      <c r="F22" s="10"/>
      <c r="G22" s="15"/>
      <c r="H22" s="15"/>
      <c r="I22" s="18"/>
      <c r="J22" s="16"/>
      <c r="K22" s="18"/>
      <c r="L22" s="16"/>
      <c r="M22" s="18"/>
      <c r="N22" s="16"/>
      <c r="O22" s="18"/>
      <c r="P22" s="16"/>
      <c r="Q22" s="18"/>
      <c r="R22" s="16"/>
      <c r="S22" s="18"/>
      <c r="T22" s="16"/>
      <c r="U22" s="27"/>
      <c r="V22" s="16"/>
      <c r="W22" s="27"/>
      <c r="X22" s="16"/>
      <c r="Y22" s="18"/>
      <c r="Z22" s="16"/>
      <c r="AA22" s="18"/>
      <c r="AB22" s="16"/>
      <c r="AC22" s="15"/>
      <c r="AD22" s="15"/>
      <c r="AE22" s="15"/>
      <c r="AF22" s="3"/>
      <c r="AG22" s="3"/>
      <c r="AH22" s="3"/>
      <c r="AI22" s="21"/>
      <c r="AJ22" s="21"/>
      <c r="AK22" s="21"/>
      <c r="AL22" s="21"/>
      <c r="AM22" s="21"/>
      <c r="AN22" s="21"/>
      <c r="AO22" s="21"/>
      <c r="AP22" s="21"/>
      <c r="AQ22" s="21"/>
      <c r="AR22" s="21"/>
      <c r="AS22" s="21"/>
      <c r="AT22" s="21"/>
      <c r="AU22" s="21"/>
      <c r="AV22" s="21"/>
      <c r="AW22" s="21"/>
      <c r="AX22" s="21"/>
      <c r="AY22" s="21"/>
      <c r="AZ22" s="21"/>
      <c r="BA22" s="21"/>
      <c r="BB22" s="21"/>
      <c r="BC22" s="15"/>
      <c r="BD22" s="15"/>
      <c r="BE22" s="16"/>
      <c r="BF22" s="8"/>
      <c r="BG22" s="8"/>
      <c r="BH22" s="8"/>
      <c r="BI22" s="21"/>
      <c r="BJ22" s="21"/>
      <c r="BK22" s="21"/>
      <c r="BL22" s="21"/>
      <c r="BM22" s="21"/>
      <c r="BN22" s="21"/>
      <c r="BO22" s="21"/>
      <c r="BP22" s="21"/>
      <c r="BQ22" s="21"/>
      <c r="BR22" s="21"/>
      <c r="BS22" s="21"/>
      <c r="BT22" s="21"/>
      <c r="BU22" s="21"/>
      <c r="BV22" s="21"/>
      <c r="BW22" s="21"/>
      <c r="BX22" s="21"/>
      <c r="BY22" s="21"/>
      <c r="BZ22" s="21"/>
      <c r="CA22" s="21"/>
      <c r="CB22" s="21"/>
      <c r="CE22" s="1"/>
      <c r="CF22" s="20"/>
      <c r="CG22" s="20"/>
      <c r="CH22" s="20"/>
      <c r="CI22" s="20"/>
      <c r="CJ22" s="20"/>
      <c r="CK22" s="20"/>
      <c r="CL22" s="20"/>
      <c r="CM22" s="20"/>
      <c r="CN22" s="20"/>
      <c r="CO22" s="20"/>
      <c r="CP22" s="23"/>
      <c r="CQ22" s="20"/>
      <c r="CR22" s="20"/>
      <c r="CS22" s="20"/>
      <c r="CT22" s="20"/>
      <c r="CU22" s="20"/>
      <c r="CV22" s="20"/>
    </row>
    <row r="23" spans="1:100" ht="15">
      <c r="A23" s="15"/>
      <c r="B23" s="10">
        <v>59120</v>
      </c>
      <c r="C23" s="10">
        <v>59126</v>
      </c>
      <c r="D23" s="10" t="s">
        <v>125</v>
      </c>
      <c r="E23" s="10" t="s">
        <v>126</v>
      </c>
      <c r="F23" s="10" t="s">
        <v>60</v>
      </c>
      <c r="G23" s="15" t="str">
        <f aca="true" t="shared" si="24" ref="G23:G32">TEXT(B23,"00000")&amp;"-"&amp;TEXT(C23,"00000")</f>
        <v>59120-59126</v>
      </c>
      <c r="H23" s="15" t="str">
        <f aca="true" t="shared" si="25" ref="H23:H32">TEXT(D23,"0000")&amp;"-"&amp;TEXT(E23,"0000")</f>
        <v>TS03-IM15</v>
      </c>
      <c r="I23" s="18">
        <v>-117.15</v>
      </c>
      <c r="J23" s="16">
        <v>0.1</v>
      </c>
      <c r="K23" s="18">
        <v>-109.38</v>
      </c>
      <c r="L23" s="16">
        <v>0.1</v>
      </c>
      <c r="M23" s="18">
        <v>-116.03</v>
      </c>
      <c r="N23" s="16">
        <v>0.1</v>
      </c>
      <c r="O23" s="18" t="s">
        <v>71</v>
      </c>
      <c r="P23" s="16"/>
      <c r="Q23" s="18">
        <v>-115.43</v>
      </c>
      <c r="R23" s="16">
        <v>0.1</v>
      </c>
      <c r="S23" s="18">
        <v>-103.18</v>
      </c>
      <c r="T23" s="16">
        <v>0.1</v>
      </c>
      <c r="U23" s="27">
        <v>-116.74</v>
      </c>
      <c r="V23" s="16">
        <v>0.5</v>
      </c>
      <c r="W23" s="27">
        <v>-103.26</v>
      </c>
      <c r="X23" s="16">
        <v>0.2</v>
      </c>
      <c r="Y23" s="18">
        <v>-123.03</v>
      </c>
      <c r="Z23" s="16">
        <v>0.1</v>
      </c>
      <c r="AA23" s="18">
        <v>-119.57</v>
      </c>
      <c r="AB23" s="16">
        <v>0.2</v>
      </c>
      <c r="AC23" s="15"/>
      <c r="AD23" s="15" t="str">
        <f aca="true" t="shared" si="26" ref="AD23:AD32">H23</f>
        <v>TS03-IM15</v>
      </c>
      <c r="AE23" s="15" t="str">
        <f aca="true" t="shared" si="27" ref="AE23:AE32">TEXT(B23,"00000")&amp;"-"&amp;TEXT(C23,"00000")</f>
        <v>59120-59126</v>
      </c>
      <c r="AF23" s="3">
        <v>283.2</v>
      </c>
      <c r="AG23" s="3">
        <v>119.4</v>
      </c>
      <c r="AH23" s="3"/>
      <c r="AI23" s="21">
        <f aca="true" t="shared" si="28" ref="AI23:AI32">I23</f>
        <v>-117.15</v>
      </c>
      <c r="AJ23" s="21">
        <f aca="true" t="shared" si="29" ref="AJ23:AJ32">AI23+$AF23-$AG23</f>
        <v>46.64999999999998</v>
      </c>
      <c r="AK23" s="21">
        <f aca="true" t="shared" si="30" ref="AK23:AK32">K23</f>
        <v>-109.38</v>
      </c>
      <c r="AL23" s="21">
        <f aca="true" t="shared" si="31" ref="AL23:AL32">AK23+$AF23-$AG23</f>
        <v>54.41999999999999</v>
      </c>
      <c r="AM23" s="21">
        <f aca="true" t="shared" si="32" ref="AM23:AM32">M23</f>
        <v>-116.03</v>
      </c>
      <c r="AN23" s="21">
        <f aca="true" t="shared" si="33" ref="AN23:AN32">AM23+$AF23-$AG23</f>
        <v>47.76999999999998</v>
      </c>
      <c r="AO23" s="21" t="str">
        <f>O23</f>
        <v> </v>
      </c>
      <c r="AP23" s="21"/>
      <c r="AQ23" s="21">
        <f>Q23</f>
        <v>-115.43</v>
      </c>
      <c r="AR23" s="21">
        <f>AQ23+$AF23-$AG23</f>
        <v>48.369999999999976</v>
      </c>
      <c r="AS23" s="21">
        <f>S23</f>
        <v>-103.18</v>
      </c>
      <c r="AT23" s="21">
        <f>AS23+$AF23-$AG23</f>
        <v>60.619999999999976</v>
      </c>
      <c r="AU23" s="21"/>
      <c r="AV23" s="21"/>
      <c r="AW23" s="21"/>
      <c r="AX23" s="21"/>
      <c r="AY23" s="21">
        <f>Y23</f>
        <v>-123.03</v>
      </c>
      <c r="AZ23" s="21">
        <f>AY23+$AF23-$AG23</f>
        <v>40.76999999999998</v>
      </c>
      <c r="BA23" s="21">
        <f>AA23</f>
        <v>-119.57</v>
      </c>
      <c r="BB23" s="21">
        <f>BA23+$AF23-$AG23</f>
        <v>44.22999999999999</v>
      </c>
      <c r="BC23" s="15"/>
      <c r="BD23" s="15" t="str">
        <f>TEXT(E23,"0000")&amp;"-"&amp;TEXT(E$46,"0000")&amp;" via "&amp;TEXT(D$46,"0000")</f>
        <v>IM15-BP21 via TS03</v>
      </c>
      <c r="BE23" s="16">
        <f aca="true" t="shared" si="34" ref="BE23:BE32">2014+(B23+C23-2*56658)/730</f>
        <v>2020.7534246575342</v>
      </c>
      <c r="BF23" s="8">
        <v>212.4</v>
      </c>
      <c r="BG23" s="8">
        <v>140.8</v>
      </c>
      <c r="BH23" s="8"/>
      <c r="BI23" s="21">
        <f>AJ$46-AJ23</f>
        <v>15.355000000000018</v>
      </c>
      <c r="BJ23" s="21">
        <f aca="true" t="shared" si="35" ref="BJ23:BJ32">BI23-BF23+BG23</f>
        <v>-56.244999999999976</v>
      </c>
      <c r="BK23" s="21">
        <f>AL$46-AL23</f>
        <v>6.045000000000016</v>
      </c>
      <c r="BL23" s="21">
        <f aca="true" t="shared" si="36" ref="BL23:BL32">BK23-BF23+BG23</f>
        <v>-65.55499999999998</v>
      </c>
      <c r="BM23" s="21">
        <f>AN$46-AN23</f>
        <v>14.200000000000017</v>
      </c>
      <c r="BN23" s="21">
        <f aca="true" t="shared" si="37" ref="BN23:BN32">BM23-BF23+BG23</f>
        <v>-57.39999999999998</v>
      </c>
      <c r="BO23" s="21"/>
      <c r="BP23" s="21"/>
      <c r="BQ23" s="21">
        <f>AR$46-AR23</f>
        <v>13.585000000000022</v>
      </c>
      <c r="BR23" s="21">
        <f>BQ23-BF23+BG23</f>
        <v>-58.014999999999986</v>
      </c>
      <c r="BS23" s="21">
        <f>AT$46-AT23</f>
        <v>2.690000000000012</v>
      </c>
      <c r="BT23" s="21">
        <f>BS23-BF23+BG23</f>
        <v>-68.90999999999997</v>
      </c>
      <c r="BU23" s="21"/>
      <c r="BV23" s="21"/>
      <c r="BW23" s="21"/>
      <c r="BX23" s="21"/>
      <c r="BY23" s="21"/>
      <c r="BZ23" s="21"/>
      <c r="CA23" s="21"/>
      <c r="CB23" s="21"/>
      <c r="CE23" s="1"/>
      <c r="CF23" s="20">
        <f>BJ12-BJ23</f>
        <v>0.04999999999998295</v>
      </c>
      <c r="CG23" s="20">
        <f>BL12-BL23</f>
        <v>0.040000000000020464</v>
      </c>
      <c r="CH23" s="20">
        <f>BN12-BN23</f>
        <v>0.10999999999998522</v>
      </c>
      <c r="CI23" s="20"/>
      <c r="CJ23" s="20">
        <f>BR12-BR23</f>
        <v>0.10000000000002274</v>
      </c>
      <c r="CK23" s="20">
        <f>BT12-BT23</f>
        <v>0.060000000000002274</v>
      </c>
      <c r="CL23" s="20"/>
      <c r="CM23" s="20"/>
      <c r="CN23" s="20"/>
      <c r="CO23" s="20"/>
      <c r="CP23" s="23"/>
      <c r="CQ23" s="20"/>
      <c r="CR23" s="20"/>
      <c r="CS23" s="20"/>
      <c r="CT23" s="20"/>
      <c r="CU23" s="20"/>
      <c r="CV23" s="20"/>
    </row>
    <row r="24" spans="1:100" ht="15">
      <c r="A24" s="15"/>
      <c r="B24" s="10">
        <v>59120</v>
      </c>
      <c r="C24" s="10">
        <v>59126</v>
      </c>
      <c r="D24" s="10" t="s">
        <v>127</v>
      </c>
      <c r="E24" s="10" t="s">
        <v>126</v>
      </c>
      <c r="F24" s="10" t="s">
        <v>60</v>
      </c>
      <c r="G24" s="15" t="str">
        <f t="shared" si="24"/>
        <v>59120-59126</v>
      </c>
      <c r="H24" s="15" t="str">
        <f t="shared" si="25"/>
        <v>TS04-IM15</v>
      </c>
      <c r="I24" s="18">
        <v>-114.97</v>
      </c>
      <c r="J24" s="16">
        <v>0.1</v>
      </c>
      <c r="K24" s="18">
        <v>-107.41</v>
      </c>
      <c r="L24" s="16">
        <v>0.1</v>
      </c>
      <c r="M24" s="18">
        <v>-113.8</v>
      </c>
      <c r="N24" s="16">
        <v>0.1</v>
      </c>
      <c r="O24" s="18" t="s">
        <v>71</v>
      </c>
      <c r="P24" s="16"/>
      <c r="Q24" s="18">
        <v>-113.2</v>
      </c>
      <c r="R24" s="16">
        <v>0.1</v>
      </c>
      <c r="S24" s="18">
        <v>-100.94</v>
      </c>
      <c r="T24" s="16">
        <v>0.1</v>
      </c>
      <c r="U24" s="27">
        <v>-113.68</v>
      </c>
      <c r="V24" s="16">
        <v>0.5</v>
      </c>
      <c r="W24" s="27">
        <v>-100.82</v>
      </c>
      <c r="X24" s="16">
        <v>0.2</v>
      </c>
      <c r="Y24" s="18">
        <v>-121.52</v>
      </c>
      <c r="Z24" s="16">
        <v>0.1</v>
      </c>
      <c r="AA24" s="18">
        <v>-117.81</v>
      </c>
      <c r="AB24" s="16">
        <v>0.2</v>
      </c>
      <c r="AC24" s="15"/>
      <c r="AD24" s="15" t="str">
        <f t="shared" si="26"/>
        <v>TS04-IM15</v>
      </c>
      <c r="AE24" s="15" t="str">
        <f t="shared" si="27"/>
        <v>59120-59126</v>
      </c>
      <c r="AF24" s="3">
        <v>284</v>
      </c>
      <c r="AG24" s="3">
        <v>119.4</v>
      </c>
      <c r="AH24" s="3"/>
      <c r="AI24" s="21">
        <f t="shared" si="28"/>
        <v>-114.97</v>
      </c>
      <c r="AJ24" s="21">
        <f t="shared" si="29"/>
        <v>49.629999999999995</v>
      </c>
      <c r="AK24" s="21">
        <f t="shared" si="30"/>
        <v>-107.41</v>
      </c>
      <c r="AL24" s="21">
        <f t="shared" si="31"/>
        <v>57.19</v>
      </c>
      <c r="AM24" s="21">
        <f t="shared" si="32"/>
        <v>-113.8</v>
      </c>
      <c r="AN24" s="21">
        <f t="shared" si="33"/>
        <v>50.79999999999998</v>
      </c>
      <c r="AO24" s="21" t="str">
        <f>O24</f>
        <v> </v>
      </c>
      <c r="AP24" s="21"/>
      <c r="AQ24" s="21">
        <f>Q24</f>
        <v>-113.2</v>
      </c>
      <c r="AR24" s="21">
        <f>AQ24+$AF24-$AG24</f>
        <v>51.400000000000006</v>
      </c>
      <c r="AS24" s="21">
        <f>S24</f>
        <v>-100.94</v>
      </c>
      <c r="AT24" s="21">
        <f>AS24+$AF24-$AG24</f>
        <v>63.66</v>
      </c>
      <c r="AU24" s="21"/>
      <c r="AV24" s="21"/>
      <c r="AW24" s="21"/>
      <c r="AX24" s="21"/>
      <c r="AY24" s="21">
        <f>Y24</f>
        <v>-121.52</v>
      </c>
      <c r="AZ24" s="21">
        <f>AY24+$AF24-$AG24</f>
        <v>43.08000000000001</v>
      </c>
      <c r="BA24" s="21">
        <f>AA24</f>
        <v>-117.81</v>
      </c>
      <c r="BB24" s="21">
        <f>BA24+$AF24-$AG24</f>
        <v>46.78999999999999</v>
      </c>
      <c r="BC24" s="15"/>
      <c r="BD24" s="15" t="str">
        <f>TEXT(E24,"0000")&amp;"-"&amp;TEXT(E$46,"0000")&amp;" via "&amp;TEXT(D$56,"0000")</f>
        <v>IM15-BP21 via TS04</v>
      </c>
      <c r="BE24" s="16">
        <f t="shared" si="34"/>
        <v>2020.7534246575342</v>
      </c>
      <c r="BF24" s="8">
        <v>212.4</v>
      </c>
      <c r="BG24" s="8">
        <v>140.8</v>
      </c>
      <c r="BH24" s="8"/>
      <c r="BI24" s="21">
        <f>AJ$56-AJ24</f>
        <v>15.91500000000002</v>
      </c>
      <c r="BJ24" s="21">
        <f t="shared" si="35"/>
        <v>-55.684999999999974</v>
      </c>
      <c r="BK24" s="21">
        <f>AL$56-AL24</f>
        <v>5.965000000000003</v>
      </c>
      <c r="BL24" s="21">
        <f t="shared" si="36"/>
        <v>-65.63499999999999</v>
      </c>
      <c r="BM24" s="21">
        <f>AN$56-AN24</f>
        <v>14.650000000000006</v>
      </c>
      <c r="BN24" s="21">
        <f t="shared" si="37"/>
        <v>-56.94999999999999</v>
      </c>
      <c r="BO24" s="21"/>
      <c r="BP24" s="21"/>
      <c r="BQ24" s="21">
        <f>AR$56-AR24</f>
        <v>13.98999999999998</v>
      </c>
      <c r="BR24" s="21">
        <f>BQ24-BF24+BG24</f>
        <v>-57.610000000000014</v>
      </c>
      <c r="BS24" s="21">
        <f>AT$56-AT24</f>
        <v>3.0049999999999955</v>
      </c>
      <c r="BT24" s="21">
        <f>BS24-BF24+BG24</f>
        <v>-68.595</v>
      </c>
      <c r="BU24" s="21"/>
      <c r="BV24" s="21"/>
      <c r="BW24" s="21"/>
      <c r="BX24" s="21"/>
      <c r="BY24" s="21"/>
      <c r="BZ24" s="21"/>
      <c r="CA24" s="21"/>
      <c r="CB24" s="21"/>
      <c r="CE24" s="1"/>
      <c r="CF24" s="20">
        <f aca="true" t="shared" si="38" ref="CF24:CF32">BJ13-BJ24</f>
        <v>-0.060000000000002274</v>
      </c>
      <c r="CG24" s="20">
        <f aca="true" t="shared" si="39" ref="CG24:CG32">BL13-BL24</f>
        <v>0.010000000000019327</v>
      </c>
      <c r="CH24" s="20">
        <f aca="true" t="shared" si="40" ref="CH24:CH32">BN13-BN24</f>
        <v>0.03999999999999204</v>
      </c>
      <c r="CI24" s="20"/>
      <c r="CJ24" s="20">
        <f aca="true" t="shared" si="41" ref="CJ24:CJ30">BR13-BR24</f>
        <v>0.020000000000010232</v>
      </c>
      <c r="CK24" s="20">
        <f aca="true" t="shared" si="42" ref="CK24:CK30">BT13-BT24</f>
        <v>0.10000000000002274</v>
      </c>
      <c r="CL24" s="20"/>
      <c r="CM24" s="20"/>
      <c r="CN24" s="20"/>
      <c r="CO24" s="20"/>
      <c r="CP24" s="23"/>
      <c r="CQ24" s="20"/>
      <c r="CR24" s="20"/>
      <c r="CS24" s="20"/>
      <c r="CT24" s="20"/>
      <c r="CU24" s="20"/>
      <c r="CV24" s="20"/>
    </row>
    <row r="25" spans="1:100" ht="15">
      <c r="A25" s="15"/>
      <c r="B25" s="10">
        <v>59120</v>
      </c>
      <c r="C25" s="10">
        <v>59126</v>
      </c>
      <c r="D25" s="10" t="s">
        <v>125</v>
      </c>
      <c r="E25" s="10" t="s">
        <v>59</v>
      </c>
      <c r="F25" s="10" t="s">
        <v>60</v>
      </c>
      <c r="G25" s="15" t="str">
        <f t="shared" si="24"/>
        <v>59120-59126</v>
      </c>
      <c r="H25" s="15" t="str">
        <f t="shared" si="25"/>
        <v>TS03-IMEJ</v>
      </c>
      <c r="I25" s="18">
        <v>-51.76</v>
      </c>
      <c r="J25" s="16">
        <v>0.1</v>
      </c>
      <c r="K25" s="18">
        <v>-54.74</v>
      </c>
      <c r="L25" s="16">
        <v>0.1</v>
      </c>
      <c r="M25" s="18">
        <v>-49.74</v>
      </c>
      <c r="N25" s="16">
        <v>0.1</v>
      </c>
      <c r="O25" s="18"/>
      <c r="P25" s="16"/>
      <c r="Q25" s="18"/>
      <c r="R25" s="16"/>
      <c r="S25" s="18"/>
      <c r="T25" s="16"/>
      <c r="U25" s="27"/>
      <c r="V25" s="16"/>
      <c r="W25" s="27"/>
      <c r="X25" s="16"/>
      <c r="Y25" s="18"/>
      <c r="Z25" s="16"/>
      <c r="AA25" s="18"/>
      <c r="AB25" s="16"/>
      <c r="AC25" s="15"/>
      <c r="AD25" s="15" t="str">
        <f t="shared" si="26"/>
        <v>TS03-IMEJ</v>
      </c>
      <c r="AE25" s="15" t="str">
        <f t="shared" si="27"/>
        <v>59120-59126</v>
      </c>
      <c r="AF25" s="3">
        <v>283.2</v>
      </c>
      <c r="AG25" s="3">
        <v>121.7</v>
      </c>
      <c r="AH25" s="3" t="s">
        <v>17</v>
      </c>
      <c r="AI25" s="21">
        <f t="shared" si="28"/>
        <v>-51.76</v>
      </c>
      <c r="AJ25" s="21">
        <f t="shared" si="29"/>
        <v>109.74</v>
      </c>
      <c r="AK25" s="21">
        <f t="shared" si="30"/>
        <v>-54.74</v>
      </c>
      <c r="AL25" s="21">
        <f t="shared" si="31"/>
        <v>106.75999999999998</v>
      </c>
      <c r="AM25" s="21">
        <f t="shared" si="32"/>
        <v>-49.74</v>
      </c>
      <c r="AN25" s="21">
        <f t="shared" si="33"/>
        <v>111.75999999999998</v>
      </c>
      <c r="AO25" s="21"/>
      <c r="AP25" s="21"/>
      <c r="AQ25" s="21"/>
      <c r="AR25" s="21"/>
      <c r="AS25" s="21"/>
      <c r="AT25" s="21"/>
      <c r="AU25" s="21"/>
      <c r="AV25" s="21"/>
      <c r="AW25" s="21"/>
      <c r="AX25" s="21"/>
      <c r="AY25" s="21"/>
      <c r="AZ25" s="21"/>
      <c r="BA25" s="21"/>
      <c r="BB25" s="21"/>
      <c r="BC25" s="15"/>
      <c r="BD25" s="15" t="str">
        <f>TEXT(E25,"0000")&amp;"-"&amp;TEXT(E$46,"0000")&amp;" via "&amp;TEXT(D$46,"0000")</f>
        <v>IMEJ-BP21 via TS03</v>
      </c>
      <c r="BE25" s="16">
        <f t="shared" si="34"/>
        <v>2020.7534246575342</v>
      </c>
      <c r="BF25" s="8">
        <v>248.7</v>
      </c>
      <c r="BG25" s="8">
        <v>140.8</v>
      </c>
      <c r="BH25" s="8" t="s">
        <v>17</v>
      </c>
      <c r="BI25" s="21">
        <f>AJ$46-AJ25</f>
        <v>-47.735</v>
      </c>
      <c r="BJ25" s="21">
        <f t="shared" si="35"/>
        <v>-155.635</v>
      </c>
      <c r="BK25" s="21">
        <f>AL$46-AL25</f>
        <v>-46.29499999999997</v>
      </c>
      <c r="BL25" s="21">
        <f t="shared" si="36"/>
        <v>-154.19499999999994</v>
      </c>
      <c r="BM25" s="21">
        <f>AN$46-AN25</f>
        <v>-49.78999999999998</v>
      </c>
      <c r="BN25" s="21">
        <f t="shared" si="37"/>
        <v>-157.68999999999994</v>
      </c>
      <c r="BO25" s="21"/>
      <c r="BP25" s="21"/>
      <c r="BQ25" s="21"/>
      <c r="BR25" s="21"/>
      <c r="BS25" s="21"/>
      <c r="BT25" s="21"/>
      <c r="BU25" s="21"/>
      <c r="BV25" s="21"/>
      <c r="BW25" s="21"/>
      <c r="BX25" s="21"/>
      <c r="BY25" s="21"/>
      <c r="BZ25" s="21"/>
      <c r="CA25" s="21"/>
      <c r="CB25" s="21"/>
      <c r="CE25" s="1"/>
      <c r="CF25" s="20">
        <f t="shared" si="38"/>
        <v>0.1500000000000341</v>
      </c>
      <c r="CG25" s="20">
        <f t="shared" si="39"/>
        <v>0.060000000000002274</v>
      </c>
      <c r="CH25" s="20">
        <f t="shared" si="40"/>
        <v>0.13999999999998636</v>
      </c>
      <c r="CI25" s="20"/>
      <c r="CJ25" s="20"/>
      <c r="CK25" s="20"/>
      <c r="CL25" s="20"/>
      <c r="CM25" s="20"/>
      <c r="CN25" s="20"/>
      <c r="CO25" s="20"/>
      <c r="CP25" s="23"/>
      <c r="CQ25" s="20"/>
      <c r="CR25" s="20"/>
      <c r="CS25" s="20"/>
      <c r="CT25" s="20"/>
      <c r="CU25" s="20"/>
      <c r="CV25" s="20"/>
    </row>
    <row r="26" spans="1:100" ht="14.25" customHeight="1">
      <c r="A26" s="15"/>
      <c r="B26" s="10">
        <v>59120</v>
      </c>
      <c r="C26" s="10">
        <v>59126</v>
      </c>
      <c r="D26" s="10" t="s">
        <v>127</v>
      </c>
      <c r="E26" s="10" t="s">
        <v>59</v>
      </c>
      <c r="F26" s="10" t="s">
        <v>60</v>
      </c>
      <c r="G26" s="15" t="str">
        <f t="shared" si="24"/>
        <v>59120-59126</v>
      </c>
      <c r="H26" s="15" t="str">
        <f t="shared" si="25"/>
        <v>TS04-IMEJ</v>
      </c>
      <c r="I26" s="18">
        <v>-49.6</v>
      </c>
      <c r="J26" s="16">
        <v>0.1</v>
      </c>
      <c r="K26" s="18">
        <v>-52.76</v>
      </c>
      <c r="L26" s="16">
        <v>0.1</v>
      </c>
      <c r="M26" s="18">
        <v>-47.53</v>
      </c>
      <c r="N26" s="16">
        <v>0.1</v>
      </c>
      <c r="O26" s="18"/>
      <c r="P26" s="16"/>
      <c r="Q26" s="18"/>
      <c r="R26" s="16"/>
      <c r="S26" s="18"/>
      <c r="T26" s="16"/>
      <c r="U26" s="27"/>
      <c r="V26" s="16"/>
      <c r="W26" s="27"/>
      <c r="X26" s="16"/>
      <c r="Y26" s="18"/>
      <c r="Z26" s="16"/>
      <c r="AA26" s="18"/>
      <c r="AB26" s="16"/>
      <c r="AC26" s="15"/>
      <c r="AD26" s="15" t="str">
        <f t="shared" si="26"/>
        <v>TS04-IMEJ</v>
      </c>
      <c r="AE26" s="15" t="str">
        <f t="shared" si="27"/>
        <v>59120-59126</v>
      </c>
      <c r="AF26" s="3">
        <v>284</v>
      </c>
      <c r="AG26" s="3">
        <v>121.7</v>
      </c>
      <c r="AH26" s="3" t="s">
        <v>17</v>
      </c>
      <c r="AI26" s="21">
        <f t="shared" si="28"/>
        <v>-49.6</v>
      </c>
      <c r="AJ26" s="21">
        <f t="shared" si="29"/>
        <v>112.7</v>
      </c>
      <c r="AK26" s="21">
        <f t="shared" si="30"/>
        <v>-52.76</v>
      </c>
      <c r="AL26" s="21">
        <f t="shared" si="31"/>
        <v>109.54</v>
      </c>
      <c r="AM26" s="21">
        <f t="shared" si="32"/>
        <v>-47.53</v>
      </c>
      <c r="AN26" s="21">
        <f t="shared" si="33"/>
        <v>114.77</v>
      </c>
      <c r="AO26" s="21"/>
      <c r="AP26" s="21"/>
      <c r="AQ26" s="21"/>
      <c r="AR26" s="21"/>
      <c r="AS26" s="21"/>
      <c r="AT26" s="21"/>
      <c r="AU26" s="21"/>
      <c r="AV26" s="21"/>
      <c r="AW26" s="21"/>
      <c r="AX26" s="21"/>
      <c r="AY26" s="21"/>
      <c r="AZ26" s="21"/>
      <c r="BA26" s="21"/>
      <c r="BB26" s="21"/>
      <c r="BC26" s="15"/>
      <c r="BD26" s="15" t="str">
        <f>TEXT(E26,"0000")&amp;"-"&amp;TEXT(E$46,"0000")&amp;" via "&amp;TEXT(D$56,"0000")</f>
        <v>IMEJ-BP21 via TS04</v>
      </c>
      <c r="BE26" s="16">
        <f t="shared" si="34"/>
        <v>2020.7534246575342</v>
      </c>
      <c r="BF26" s="8">
        <v>248.7</v>
      </c>
      <c r="BG26" s="8">
        <v>140.8</v>
      </c>
      <c r="BH26" s="8" t="s">
        <v>17</v>
      </c>
      <c r="BI26" s="21">
        <f>AJ$56-AJ26</f>
        <v>-47.15499999999999</v>
      </c>
      <c r="BJ26" s="21">
        <f t="shared" si="35"/>
        <v>-155.05499999999995</v>
      </c>
      <c r="BK26" s="21">
        <f>AL$56-AL26</f>
        <v>-46.385000000000005</v>
      </c>
      <c r="BL26" s="21">
        <f t="shared" si="36"/>
        <v>-154.28499999999997</v>
      </c>
      <c r="BM26" s="21">
        <f>AN$56-AN26</f>
        <v>-49.32000000000001</v>
      </c>
      <c r="BN26" s="21">
        <f t="shared" si="37"/>
        <v>-157.21999999999997</v>
      </c>
      <c r="BO26" s="21"/>
      <c r="BP26" s="21"/>
      <c r="BQ26" s="21"/>
      <c r="BR26" s="21"/>
      <c r="BS26" s="21"/>
      <c r="BT26" s="21"/>
      <c r="BU26" s="21"/>
      <c r="BV26" s="21"/>
      <c r="BW26" s="21"/>
      <c r="BX26" s="21"/>
      <c r="BY26" s="21"/>
      <c r="BZ26" s="21"/>
      <c r="CA26" s="21"/>
      <c r="CB26" s="21"/>
      <c r="CE26" s="1"/>
      <c r="CF26" s="20">
        <f t="shared" si="38"/>
        <v>0.029999999999972715</v>
      </c>
      <c r="CG26" s="20">
        <f t="shared" si="39"/>
        <v>0.009999999999990905</v>
      </c>
      <c r="CH26" s="20">
        <f t="shared" si="40"/>
        <v>0.049999999999954525</v>
      </c>
      <c r="CI26" s="20"/>
      <c r="CJ26" s="20"/>
      <c r="CK26" s="20"/>
      <c r="CL26" s="20"/>
      <c r="CM26" s="20"/>
      <c r="CN26" s="20"/>
      <c r="CO26" s="20"/>
      <c r="CP26" s="23"/>
      <c r="CQ26" s="20"/>
      <c r="CR26" s="20"/>
      <c r="CS26" s="20"/>
      <c r="CT26" s="20"/>
      <c r="CU26" s="20"/>
      <c r="CV26" s="20"/>
    </row>
    <row r="27" spans="1:100" ht="15">
      <c r="A27" s="15"/>
      <c r="B27" s="10">
        <v>59120</v>
      </c>
      <c r="C27" s="10">
        <v>59126</v>
      </c>
      <c r="D27" s="10" t="s">
        <v>125</v>
      </c>
      <c r="E27" s="10" t="s">
        <v>62</v>
      </c>
      <c r="F27" s="10" t="s">
        <v>60</v>
      </c>
      <c r="G27" s="15" t="str">
        <f t="shared" si="24"/>
        <v>59120-59126</v>
      </c>
      <c r="H27" s="15" t="str">
        <f t="shared" si="25"/>
        <v>TS03-BJNM</v>
      </c>
      <c r="I27" s="18">
        <v>78.54</v>
      </c>
      <c r="J27" s="16">
        <v>0.1</v>
      </c>
      <c r="K27" s="18">
        <v>68.37</v>
      </c>
      <c r="L27" s="16">
        <v>0.1</v>
      </c>
      <c r="M27" s="18">
        <v>79.07</v>
      </c>
      <c r="N27" s="16">
        <v>0.1</v>
      </c>
      <c r="O27" s="18" t="s">
        <v>71</v>
      </c>
      <c r="P27" s="16"/>
      <c r="Q27" s="18">
        <v>78.7</v>
      </c>
      <c r="R27" s="16">
        <v>0.1</v>
      </c>
      <c r="S27" s="18"/>
      <c r="T27" s="16"/>
      <c r="U27" s="27"/>
      <c r="V27" s="16"/>
      <c r="W27" s="27"/>
      <c r="X27" s="16"/>
      <c r="Y27" s="18"/>
      <c r="Z27" s="16"/>
      <c r="AA27" s="18"/>
      <c r="AB27" s="16"/>
      <c r="AC27" s="15"/>
      <c r="AD27" s="15" t="str">
        <f t="shared" si="26"/>
        <v>TS03-BJNM</v>
      </c>
      <c r="AE27" s="15" t="str">
        <f t="shared" si="27"/>
        <v>59120-59126</v>
      </c>
      <c r="AF27" s="3">
        <v>283.2</v>
      </c>
      <c r="AG27" s="3">
        <v>324.8</v>
      </c>
      <c r="AH27" s="3"/>
      <c r="AI27" s="21">
        <f t="shared" si="28"/>
        <v>78.54</v>
      </c>
      <c r="AJ27" s="21">
        <f t="shared" si="29"/>
        <v>36.94</v>
      </c>
      <c r="AK27" s="21">
        <f t="shared" si="30"/>
        <v>68.37</v>
      </c>
      <c r="AL27" s="21">
        <f t="shared" si="31"/>
        <v>26.769999999999982</v>
      </c>
      <c r="AM27" s="21">
        <f t="shared" si="32"/>
        <v>79.07</v>
      </c>
      <c r="AN27" s="21">
        <f t="shared" si="33"/>
        <v>37.46999999999997</v>
      </c>
      <c r="AO27" s="21" t="str">
        <f aca="true" t="shared" si="43" ref="AO27:AO32">O27</f>
        <v> </v>
      </c>
      <c r="AP27" s="21"/>
      <c r="AQ27" s="21">
        <f>Q27</f>
        <v>78.7</v>
      </c>
      <c r="AR27" s="21">
        <f>AQ27+$AF27-$AG27</f>
        <v>37.099999999999966</v>
      </c>
      <c r="AS27" s="21"/>
      <c r="AT27" s="21"/>
      <c r="AU27" s="21"/>
      <c r="AV27" s="21"/>
      <c r="AW27" s="21"/>
      <c r="AX27" s="21"/>
      <c r="AY27" s="21"/>
      <c r="AZ27" s="21"/>
      <c r="BA27" s="21"/>
      <c r="BB27" s="21"/>
      <c r="BC27" s="15"/>
      <c r="BD27" s="15" t="str">
        <f>TEXT(E27,"0000")&amp;"-"&amp;TEXT(E$46,"0000")&amp;" via "&amp;TEXT(D$46,"0000")</f>
        <v>BJNM-BP21 via TS03</v>
      </c>
      <c r="BE27" s="16">
        <f t="shared" si="34"/>
        <v>2020.7534246575342</v>
      </c>
      <c r="BF27" s="8">
        <v>125</v>
      </c>
      <c r="BG27" s="8">
        <v>140.8</v>
      </c>
      <c r="BH27" s="8"/>
      <c r="BI27" s="21">
        <f>AJ$46-AJ27</f>
        <v>25.064999999999998</v>
      </c>
      <c r="BJ27" s="21">
        <f t="shared" si="35"/>
        <v>40.86500000000001</v>
      </c>
      <c r="BK27" s="21">
        <f>AL$46-AL27</f>
        <v>33.69500000000002</v>
      </c>
      <c r="BL27" s="21">
        <f t="shared" si="36"/>
        <v>49.49500000000003</v>
      </c>
      <c r="BM27" s="21">
        <f>AN$46-AN27</f>
        <v>24.50000000000003</v>
      </c>
      <c r="BN27" s="21">
        <f t="shared" si="37"/>
        <v>40.30000000000004</v>
      </c>
      <c r="BO27" s="21"/>
      <c r="BP27" s="21"/>
      <c r="BQ27" s="21">
        <f>AR$46-AR27</f>
        <v>24.855000000000032</v>
      </c>
      <c r="BR27" s="21">
        <f>BQ27-BF27+BG27</f>
        <v>40.655000000000044</v>
      </c>
      <c r="BS27" s="21"/>
      <c r="BT27" s="21"/>
      <c r="BU27" s="21"/>
      <c r="BV27" s="21"/>
      <c r="BW27" s="21"/>
      <c r="BX27" s="21"/>
      <c r="BY27" s="21"/>
      <c r="BZ27" s="21"/>
      <c r="CA27" s="21"/>
      <c r="CB27" s="21"/>
      <c r="CE27" s="1"/>
      <c r="CF27" s="20">
        <f t="shared" si="38"/>
        <v>-0.11000000000001364</v>
      </c>
      <c r="CG27" s="20">
        <f t="shared" si="39"/>
        <v>-0.22999999999996135</v>
      </c>
      <c r="CH27" s="20">
        <f t="shared" si="40"/>
        <v>-0.11000000000001364</v>
      </c>
      <c r="CI27" s="20"/>
      <c r="CJ27" s="20">
        <f t="shared" si="41"/>
        <v>-0.08000000000004093</v>
      </c>
      <c r="CK27" s="20"/>
      <c r="CL27" s="20"/>
      <c r="CM27" s="20"/>
      <c r="CN27" s="20"/>
      <c r="CO27" s="20"/>
      <c r="CP27" s="23"/>
      <c r="CQ27" s="20"/>
      <c r="CR27" s="20"/>
      <c r="CS27" s="20"/>
      <c r="CT27" s="20"/>
      <c r="CU27" s="20"/>
      <c r="CV27" s="20"/>
    </row>
    <row r="28" spans="1:100" ht="15">
      <c r="A28" s="15"/>
      <c r="B28" s="10">
        <v>59120</v>
      </c>
      <c r="C28" s="10">
        <v>59126</v>
      </c>
      <c r="D28" s="10" t="s">
        <v>127</v>
      </c>
      <c r="E28" s="10" t="s">
        <v>62</v>
      </c>
      <c r="F28" s="10" t="s">
        <v>60</v>
      </c>
      <c r="G28" s="15" t="str">
        <f t="shared" si="24"/>
        <v>59120-59126</v>
      </c>
      <c r="H28" s="15" t="str">
        <f t="shared" si="25"/>
        <v>TS04-BJNM</v>
      </c>
      <c r="I28" s="18">
        <v>80.72</v>
      </c>
      <c r="J28" s="16">
        <v>0.1</v>
      </c>
      <c r="K28" s="18">
        <v>70.33</v>
      </c>
      <c r="L28" s="16">
        <v>0.1</v>
      </c>
      <c r="M28" s="18">
        <v>81.27</v>
      </c>
      <c r="N28" s="16">
        <v>0.1</v>
      </c>
      <c r="O28" s="18" t="s">
        <v>71</v>
      </c>
      <c r="P28" s="16"/>
      <c r="Q28" s="18">
        <v>80.9</v>
      </c>
      <c r="R28" s="16">
        <v>0.1</v>
      </c>
      <c r="S28" s="18"/>
      <c r="T28" s="16"/>
      <c r="U28" s="27"/>
      <c r="V28" s="16"/>
      <c r="W28" s="27"/>
      <c r="X28" s="16"/>
      <c r="Y28" s="18"/>
      <c r="Z28" s="16"/>
      <c r="AA28" s="18"/>
      <c r="AB28" s="16"/>
      <c r="AC28" s="15"/>
      <c r="AD28" s="15" t="str">
        <f t="shared" si="26"/>
        <v>TS04-BJNM</v>
      </c>
      <c r="AE28" s="15" t="str">
        <f t="shared" si="27"/>
        <v>59120-59126</v>
      </c>
      <c r="AF28" s="3">
        <v>284</v>
      </c>
      <c r="AG28" s="3">
        <v>324.8</v>
      </c>
      <c r="AH28" s="3"/>
      <c r="AI28" s="21">
        <f t="shared" si="28"/>
        <v>80.72</v>
      </c>
      <c r="AJ28" s="21">
        <f t="shared" si="29"/>
        <v>39.920000000000016</v>
      </c>
      <c r="AK28" s="21">
        <f t="shared" si="30"/>
        <v>70.33</v>
      </c>
      <c r="AL28" s="21">
        <f t="shared" si="31"/>
        <v>29.529999999999973</v>
      </c>
      <c r="AM28" s="21">
        <f t="shared" si="32"/>
        <v>81.27</v>
      </c>
      <c r="AN28" s="21">
        <f t="shared" si="33"/>
        <v>40.46999999999997</v>
      </c>
      <c r="AO28" s="21" t="str">
        <f t="shared" si="43"/>
        <v> </v>
      </c>
      <c r="AP28" s="21"/>
      <c r="AQ28" s="21">
        <f>Q28</f>
        <v>80.9</v>
      </c>
      <c r="AR28" s="21">
        <f>AQ28+$AF28-$AG28</f>
        <v>40.099999999999966</v>
      </c>
      <c r="AS28" s="21"/>
      <c r="AT28" s="21"/>
      <c r="AU28" s="21"/>
      <c r="AV28" s="21"/>
      <c r="AW28" s="21"/>
      <c r="AX28" s="21"/>
      <c r="AY28" s="21"/>
      <c r="AZ28" s="21"/>
      <c r="BA28" s="21"/>
      <c r="BB28" s="21"/>
      <c r="BC28" s="15"/>
      <c r="BD28" s="15" t="str">
        <f>TEXT(E28,"0000")&amp;"-"&amp;TEXT(E$46,"0000")&amp;" via "&amp;TEXT(D$56,"0000")</f>
        <v>BJNM-BP21 via TS04</v>
      </c>
      <c r="BE28" s="16">
        <f t="shared" si="34"/>
        <v>2020.7534246575342</v>
      </c>
      <c r="BF28" s="8">
        <v>125</v>
      </c>
      <c r="BG28" s="8">
        <v>140.8</v>
      </c>
      <c r="BH28" s="8"/>
      <c r="BI28" s="21">
        <f>AJ$56-AJ28</f>
        <v>25.625</v>
      </c>
      <c r="BJ28" s="21">
        <f t="shared" si="35"/>
        <v>41.42500000000001</v>
      </c>
      <c r="BK28" s="21">
        <f>AL$56-AL28</f>
        <v>33.62500000000003</v>
      </c>
      <c r="BL28" s="21">
        <f t="shared" si="36"/>
        <v>49.42500000000004</v>
      </c>
      <c r="BM28" s="21">
        <f>AN$56-AN28</f>
        <v>24.980000000000018</v>
      </c>
      <c r="BN28" s="21">
        <f t="shared" si="37"/>
        <v>40.78000000000003</v>
      </c>
      <c r="BO28" s="21"/>
      <c r="BP28" s="21"/>
      <c r="BQ28" s="21">
        <f>AR$56-AR28</f>
        <v>25.29000000000002</v>
      </c>
      <c r="BR28" s="21">
        <f>BQ28-BF28+BG28</f>
        <v>41.09000000000003</v>
      </c>
      <c r="BS28" s="21"/>
      <c r="BT28" s="21"/>
      <c r="BU28" s="21"/>
      <c r="BV28" s="21"/>
      <c r="BW28" s="21"/>
      <c r="BX28" s="21"/>
      <c r="BY28" s="21"/>
      <c r="BZ28" s="21"/>
      <c r="CA28" s="21"/>
      <c r="CB28" s="21"/>
      <c r="CE28" s="1"/>
      <c r="CF28" s="20">
        <f t="shared" si="38"/>
        <v>-0.20999999999997954</v>
      </c>
      <c r="CG28" s="20">
        <f t="shared" si="39"/>
        <v>-0.27000000000003865</v>
      </c>
      <c r="CH28" s="20">
        <f t="shared" si="40"/>
        <v>-0.21000000000003638</v>
      </c>
      <c r="CI28" s="20"/>
      <c r="CJ28" s="20">
        <f t="shared" si="41"/>
        <v>-0.21000000000003638</v>
      </c>
      <c r="CK28" s="20"/>
      <c r="CL28" s="20"/>
      <c r="CM28" s="20"/>
      <c r="CN28" s="20"/>
      <c r="CO28" s="20"/>
      <c r="CP28" s="23"/>
      <c r="CQ28" s="20"/>
      <c r="CR28" s="20"/>
      <c r="CS28" s="20"/>
      <c r="CT28" s="20"/>
      <c r="CU28" s="20"/>
      <c r="CV28" s="20"/>
    </row>
    <row r="29" spans="1:100" ht="15">
      <c r="A29" s="15"/>
      <c r="B29" s="10">
        <v>59120</v>
      </c>
      <c r="C29" s="10">
        <v>59126</v>
      </c>
      <c r="D29" s="10" t="s">
        <v>125</v>
      </c>
      <c r="E29" s="10" t="s">
        <v>99</v>
      </c>
      <c r="F29" s="10" t="s">
        <v>60</v>
      </c>
      <c r="G29" s="15" t="str">
        <f t="shared" si="24"/>
        <v>59120-59126</v>
      </c>
      <c r="H29" s="15" t="str">
        <f t="shared" si="25"/>
        <v>TS03-IM21</v>
      </c>
      <c r="I29" s="18">
        <v>-105.31</v>
      </c>
      <c r="J29" s="16">
        <v>0.1</v>
      </c>
      <c r="K29" s="18">
        <v>-104.2</v>
      </c>
      <c r="L29" s="16">
        <v>0.1</v>
      </c>
      <c r="M29" s="18">
        <v>-104.17</v>
      </c>
      <c r="N29" s="16">
        <v>0.1</v>
      </c>
      <c r="O29" s="18" t="s">
        <v>71</v>
      </c>
      <c r="P29" s="16"/>
      <c r="Q29" s="18">
        <v>-103.5</v>
      </c>
      <c r="R29" s="16">
        <v>0.1</v>
      </c>
      <c r="S29" s="18">
        <v>-98.42</v>
      </c>
      <c r="T29" s="16">
        <v>0.1</v>
      </c>
      <c r="U29" s="27"/>
      <c r="V29" s="16"/>
      <c r="W29" s="27"/>
      <c r="X29" s="16"/>
      <c r="Y29" s="18"/>
      <c r="Z29" s="16">
        <v>0.1</v>
      </c>
      <c r="AA29" s="18">
        <v>-117.34</v>
      </c>
      <c r="AB29" s="16">
        <v>5</v>
      </c>
      <c r="AC29" s="15"/>
      <c r="AD29" s="15" t="str">
        <f t="shared" si="26"/>
        <v>TS03-IM21</v>
      </c>
      <c r="AE29" s="15" t="str">
        <f t="shared" si="27"/>
        <v>59120-59126</v>
      </c>
      <c r="AF29" s="3">
        <v>283.2</v>
      </c>
      <c r="AG29" s="3">
        <v>119.8</v>
      </c>
      <c r="AH29" s="3"/>
      <c r="AI29" s="21">
        <f t="shared" si="28"/>
        <v>-105.31</v>
      </c>
      <c r="AJ29" s="21">
        <f t="shared" si="29"/>
        <v>58.08999999999999</v>
      </c>
      <c r="AK29" s="21">
        <f t="shared" si="30"/>
        <v>-104.2</v>
      </c>
      <c r="AL29" s="21">
        <f t="shared" si="31"/>
        <v>59.2</v>
      </c>
      <c r="AM29" s="21">
        <f t="shared" si="32"/>
        <v>-104.17</v>
      </c>
      <c r="AN29" s="21">
        <f t="shared" si="33"/>
        <v>59.229999999999976</v>
      </c>
      <c r="AO29" s="21" t="str">
        <f t="shared" si="43"/>
        <v> </v>
      </c>
      <c r="AP29" s="21"/>
      <c r="AQ29" s="21">
        <f>Q29</f>
        <v>-103.5</v>
      </c>
      <c r="AR29" s="21">
        <f>AQ29+$AF29-$AG29</f>
        <v>59.89999999999999</v>
      </c>
      <c r="AS29" s="21">
        <f>S29</f>
        <v>-98.42</v>
      </c>
      <c r="AT29" s="21">
        <f>AS29+$AF29-$AG29</f>
        <v>64.97999999999998</v>
      </c>
      <c r="AU29" s="21"/>
      <c r="AV29" s="21"/>
      <c r="AW29" s="21"/>
      <c r="AX29" s="21"/>
      <c r="AY29" s="21"/>
      <c r="AZ29" s="21"/>
      <c r="BA29" s="21">
        <f>AA29</f>
        <v>-117.34</v>
      </c>
      <c r="BB29" s="21">
        <f>BA29+$AF29-$AG29</f>
        <v>46.05999999999999</v>
      </c>
      <c r="BC29" s="15"/>
      <c r="BD29" s="15" t="str">
        <f>TEXT(E29,"0000")&amp;"-"&amp;TEXT(E$46,"0000")&amp;" via "&amp;TEXT(D$46,"0000")</f>
        <v>IM21-BP21 via TS03</v>
      </c>
      <c r="BE29" s="16">
        <f t="shared" si="34"/>
        <v>2020.7534246575342</v>
      </c>
      <c r="BF29" s="8">
        <v>212.3</v>
      </c>
      <c r="BG29" s="8">
        <v>140.8</v>
      </c>
      <c r="BH29" s="8"/>
      <c r="BI29" s="21">
        <f>AJ$46-AJ29</f>
        <v>3.9150000000000063</v>
      </c>
      <c r="BJ29" s="21">
        <f t="shared" si="35"/>
        <v>-67.58499999999998</v>
      </c>
      <c r="BK29" s="21">
        <f>AL$46-AL29</f>
        <v>1.2650000000000006</v>
      </c>
      <c r="BL29" s="21">
        <f t="shared" si="36"/>
        <v>-70.23500000000001</v>
      </c>
      <c r="BM29" s="21">
        <f>AN$46-AN29</f>
        <v>2.7400000000000233</v>
      </c>
      <c r="BN29" s="21">
        <f t="shared" si="37"/>
        <v>-68.75999999999999</v>
      </c>
      <c r="BO29" s="21"/>
      <c r="BP29" s="21"/>
      <c r="BQ29" s="21">
        <f>AR$46-AR29</f>
        <v>2.055000000000007</v>
      </c>
      <c r="BR29" s="21">
        <f>BQ29-BF29+BG29</f>
        <v>-69.445</v>
      </c>
      <c r="BS29" s="21">
        <f>AT$46-AT29</f>
        <v>-1.6699999999999875</v>
      </c>
      <c r="BT29" s="21">
        <f>BS29-BF29+BG29</f>
        <v>-73.16999999999999</v>
      </c>
      <c r="BU29" s="21"/>
      <c r="BV29" s="21"/>
      <c r="BW29" s="21"/>
      <c r="BX29" s="21"/>
      <c r="BY29" s="21"/>
      <c r="BZ29" s="21"/>
      <c r="CA29" s="21"/>
      <c r="CB29" s="21"/>
      <c r="CE29" s="1"/>
      <c r="CF29" s="20">
        <f t="shared" si="38"/>
        <v>-0.03000000000002956</v>
      </c>
      <c r="CG29" s="20">
        <f t="shared" si="39"/>
        <v>0.020000000000038654</v>
      </c>
      <c r="CH29" s="20">
        <f t="shared" si="40"/>
        <v>0.07999999999998408</v>
      </c>
      <c r="CI29" s="20"/>
      <c r="CJ29" s="20">
        <f t="shared" si="41"/>
        <v>0.06999999999999318</v>
      </c>
      <c r="CK29" s="20">
        <f t="shared" si="42"/>
        <v>-0.11000000000001364</v>
      </c>
      <c r="CL29" s="20"/>
      <c r="CM29" s="20"/>
      <c r="CN29" s="20"/>
      <c r="CO29" s="20"/>
      <c r="CP29" s="23"/>
      <c r="CQ29" s="20"/>
      <c r="CR29" s="20"/>
      <c r="CS29" s="20"/>
      <c r="CT29" s="20"/>
      <c r="CU29" s="20"/>
      <c r="CV29" s="20"/>
    </row>
    <row r="30" spans="1:100" ht="15">
      <c r="A30" s="15"/>
      <c r="B30" s="10">
        <v>59120</v>
      </c>
      <c r="C30" s="10">
        <v>59126</v>
      </c>
      <c r="D30" s="10" t="s">
        <v>127</v>
      </c>
      <c r="E30" s="10" t="s">
        <v>99</v>
      </c>
      <c r="F30" s="10" t="s">
        <v>60</v>
      </c>
      <c r="G30" s="15" t="str">
        <f t="shared" si="24"/>
        <v>59120-59126</v>
      </c>
      <c r="H30" s="15" t="str">
        <f t="shared" si="25"/>
        <v>TS04-IM21</v>
      </c>
      <c r="I30" s="18">
        <v>-103.13</v>
      </c>
      <c r="J30" s="16">
        <v>0.1</v>
      </c>
      <c r="K30" s="18">
        <v>-102.2</v>
      </c>
      <c r="L30" s="16">
        <v>0.1</v>
      </c>
      <c r="M30" s="18">
        <v>-101.96</v>
      </c>
      <c r="N30" s="16">
        <v>0.1</v>
      </c>
      <c r="O30" s="18" t="s">
        <v>71</v>
      </c>
      <c r="P30" s="16"/>
      <c r="Q30" s="18">
        <v>-101.27</v>
      </c>
      <c r="R30" s="16">
        <v>0.1</v>
      </c>
      <c r="S30" s="18">
        <v>-96.15</v>
      </c>
      <c r="T30" s="16">
        <v>0.1</v>
      </c>
      <c r="U30" s="27"/>
      <c r="V30" s="16"/>
      <c r="W30" s="27"/>
      <c r="X30" s="16"/>
      <c r="Y30" s="18"/>
      <c r="Z30" s="16">
        <v>0.1</v>
      </c>
      <c r="AA30" s="18">
        <v>-115.46</v>
      </c>
      <c r="AB30" s="16">
        <v>5</v>
      </c>
      <c r="AC30" s="15"/>
      <c r="AD30" s="15" t="str">
        <f t="shared" si="26"/>
        <v>TS04-IM21</v>
      </c>
      <c r="AE30" s="15" t="str">
        <f t="shared" si="27"/>
        <v>59120-59126</v>
      </c>
      <c r="AF30" s="3">
        <v>284</v>
      </c>
      <c r="AG30" s="3">
        <v>119.8</v>
      </c>
      <c r="AH30" s="3"/>
      <c r="AI30" s="21">
        <f t="shared" si="28"/>
        <v>-103.13</v>
      </c>
      <c r="AJ30" s="21">
        <f t="shared" si="29"/>
        <v>61.07000000000001</v>
      </c>
      <c r="AK30" s="21">
        <f t="shared" si="30"/>
        <v>-102.2</v>
      </c>
      <c r="AL30" s="21">
        <f t="shared" si="31"/>
        <v>62.000000000000014</v>
      </c>
      <c r="AM30" s="21">
        <f t="shared" si="32"/>
        <v>-101.96</v>
      </c>
      <c r="AN30" s="21">
        <f t="shared" si="33"/>
        <v>62.24000000000002</v>
      </c>
      <c r="AO30" s="21" t="str">
        <f t="shared" si="43"/>
        <v> </v>
      </c>
      <c r="AP30" s="21"/>
      <c r="AQ30" s="21">
        <f>Q30</f>
        <v>-101.27</v>
      </c>
      <c r="AR30" s="21">
        <f>AQ30+$AF30-$AG30</f>
        <v>62.93000000000002</v>
      </c>
      <c r="AS30" s="21">
        <f>S30</f>
        <v>-96.15</v>
      </c>
      <c r="AT30" s="21">
        <f>AS30+$AF30-$AG30</f>
        <v>68.05</v>
      </c>
      <c r="AU30" s="21"/>
      <c r="AV30" s="21"/>
      <c r="AW30" s="21"/>
      <c r="AX30" s="21"/>
      <c r="AY30" s="21"/>
      <c r="AZ30" s="21"/>
      <c r="BA30" s="21">
        <f>AA30</f>
        <v>-115.46</v>
      </c>
      <c r="BB30" s="21">
        <f>BA30+$AF30-$AG30</f>
        <v>48.74000000000002</v>
      </c>
      <c r="BC30" s="15"/>
      <c r="BD30" s="15" t="str">
        <f>TEXT(E30,"0000")&amp;"-"&amp;TEXT(E$46,"0000")&amp;" via "&amp;TEXT(D$56,"0000")</f>
        <v>IM21-BP21 via TS04</v>
      </c>
      <c r="BE30" s="16">
        <f t="shared" si="34"/>
        <v>2020.7534246575342</v>
      </c>
      <c r="BF30" s="8">
        <v>212.3</v>
      </c>
      <c r="BG30" s="8">
        <v>140.8</v>
      </c>
      <c r="BH30" s="8"/>
      <c r="BI30" s="21">
        <f>AJ$56-AJ30</f>
        <v>4.4750000000000085</v>
      </c>
      <c r="BJ30" s="21">
        <f t="shared" si="35"/>
        <v>-67.02499999999998</v>
      </c>
      <c r="BK30" s="21">
        <f>AL$56-AL30</f>
        <v>1.154999999999987</v>
      </c>
      <c r="BL30" s="21">
        <f t="shared" si="36"/>
        <v>-70.34500000000003</v>
      </c>
      <c r="BM30" s="21">
        <f>AN$56-AN30</f>
        <v>3.2099999999999653</v>
      </c>
      <c r="BN30" s="21">
        <f t="shared" si="37"/>
        <v>-68.29000000000002</v>
      </c>
      <c r="BO30" s="21"/>
      <c r="BP30" s="21"/>
      <c r="BQ30" s="21">
        <f>AR$56-AR30</f>
        <v>2.4599999999999653</v>
      </c>
      <c r="BR30" s="21">
        <f>BQ30-BF30+BG30</f>
        <v>-69.04000000000002</v>
      </c>
      <c r="BS30" s="21">
        <f>AT$56-AT30</f>
        <v>-1.3850000000000051</v>
      </c>
      <c r="BT30" s="21">
        <f>BS30-BF30+BG30</f>
        <v>-72.88499999999999</v>
      </c>
      <c r="BU30" s="21"/>
      <c r="BV30" s="21"/>
      <c r="BW30" s="21"/>
      <c r="BX30" s="21"/>
      <c r="BY30" s="21"/>
      <c r="BZ30" s="21"/>
      <c r="CA30" s="21"/>
      <c r="CB30" s="21"/>
      <c r="CE30" s="1"/>
      <c r="CF30" s="20">
        <f t="shared" si="38"/>
        <v>-0.12999999999999545</v>
      </c>
      <c r="CG30" s="20">
        <f t="shared" si="39"/>
        <v>0</v>
      </c>
      <c r="CH30" s="20">
        <f t="shared" si="40"/>
        <v>-0.009999999999990905</v>
      </c>
      <c r="CI30" s="20"/>
      <c r="CJ30" s="20">
        <f t="shared" si="41"/>
        <v>-0.009999999999990905</v>
      </c>
      <c r="CK30" s="20">
        <f t="shared" si="42"/>
        <v>-0.060000000000002274</v>
      </c>
      <c r="CL30" s="20"/>
      <c r="CM30" s="20"/>
      <c r="CN30" s="20"/>
      <c r="CO30" s="20"/>
      <c r="CP30" s="23"/>
      <c r="CQ30" s="20"/>
      <c r="CR30" s="20"/>
      <c r="CS30" s="20"/>
      <c r="CT30" s="20"/>
      <c r="CU30" s="20"/>
      <c r="CV30" s="20"/>
    </row>
    <row r="31" spans="1:100" ht="15">
      <c r="A31" s="15"/>
      <c r="B31" s="10">
        <v>59120</v>
      </c>
      <c r="C31" s="10">
        <v>59126</v>
      </c>
      <c r="D31" s="10" t="s">
        <v>125</v>
      </c>
      <c r="E31" s="10" t="s">
        <v>61</v>
      </c>
      <c r="F31" s="10" t="s">
        <v>60</v>
      </c>
      <c r="G31" s="15" t="str">
        <f t="shared" si="24"/>
        <v>59120-59126</v>
      </c>
      <c r="H31" s="15" t="str">
        <f t="shared" si="25"/>
        <v>TS03-IMEU</v>
      </c>
      <c r="I31" s="18">
        <v>-157.41</v>
      </c>
      <c r="J31" s="16">
        <v>0.1</v>
      </c>
      <c r="K31" s="18">
        <v>-173.16</v>
      </c>
      <c r="L31" s="16">
        <v>0.1</v>
      </c>
      <c r="M31" s="18">
        <v>-156.55</v>
      </c>
      <c r="N31" s="16">
        <v>0.1</v>
      </c>
      <c r="O31" s="18" t="s">
        <v>71</v>
      </c>
      <c r="P31" s="16"/>
      <c r="Q31" s="18"/>
      <c r="R31" s="16"/>
      <c r="S31" s="18"/>
      <c r="T31" s="16"/>
      <c r="U31" s="27"/>
      <c r="V31" s="16"/>
      <c r="W31" s="27"/>
      <c r="X31" s="16"/>
      <c r="Y31" s="18"/>
      <c r="Z31" s="16">
        <v>0.1</v>
      </c>
      <c r="AA31" s="18"/>
      <c r="AB31" s="16"/>
      <c r="AC31" s="15"/>
      <c r="AD31" s="15" t="str">
        <f t="shared" si="26"/>
        <v>TS03-IMEU</v>
      </c>
      <c r="AE31" s="15" t="str">
        <f t="shared" si="27"/>
        <v>59120-59126</v>
      </c>
      <c r="AF31" s="3">
        <v>283.2</v>
      </c>
      <c r="AG31" s="3">
        <v>120.1</v>
      </c>
      <c r="AH31" s="3"/>
      <c r="AI31" s="21">
        <f t="shared" si="28"/>
        <v>-157.41</v>
      </c>
      <c r="AJ31" s="21">
        <f t="shared" si="29"/>
        <v>5.689999999999998</v>
      </c>
      <c r="AK31" s="21">
        <f t="shared" si="30"/>
        <v>-173.16</v>
      </c>
      <c r="AL31" s="21">
        <f t="shared" si="31"/>
        <v>-10.060000000000002</v>
      </c>
      <c r="AM31" s="21">
        <f t="shared" si="32"/>
        <v>-156.55</v>
      </c>
      <c r="AN31" s="21">
        <f t="shared" si="33"/>
        <v>6.549999999999983</v>
      </c>
      <c r="AO31" s="21" t="str">
        <f t="shared" si="43"/>
        <v> </v>
      </c>
      <c r="AP31" s="21"/>
      <c r="AQ31" s="21"/>
      <c r="AR31" s="21"/>
      <c r="AS31" s="21"/>
      <c r="AT31" s="21"/>
      <c r="AU31" s="21"/>
      <c r="AV31" s="21"/>
      <c r="AW31" s="21"/>
      <c r="AX31" s="21"/>
      <c r="AY31" s="21"/>
      <c r="AZ31" s="21"/>
      <c r="BA31" s="21"/>
      <c r="BB31" s="21"/>
      <c r="BC31" s="15"/>
      <c r="BD31" s="15" t="str">
        <f>TEXT(E31,"0000")&amp;"-"&amp;TEXT(E$46,"0000")&amp;" via "&amp;TEXT(D$46,"0000")</f>
        <v>IMEU-BP21 via TS03</v>
      </c>
      <c r="BE31" s="16">
        <f t="shared" si="34"/>
        <v>2020.7534246575342</v>
      </c>
      <c r="BF31" s="8">
        <v>250.3</v>
      </c>
      <c r="BG31" s="8">
        <v>140.8</v>
      </c>
      <c r="BH31" s="8"/>
      <c r="BI31" s="21">
        <f>AJ$46-AJ31</f>
        <v>56.315</v>
      </c>
      <c r="BJ31" s="21">
        <f t="shared" si="35"/>
        <v>-53.185</v>
      </c>
      <c r="BK31" s="21">
        <f>AL$46-AL31</f>
        <v>70.525</v>
      </c>
      <c r="BL31" s="21">
        <f t="shared" si="36"/>
        <v>-38.974999999999994</v>
      </c>
      <c r="BM31" s="21">
        <f>AN$46-AN31</f>
        <v>55.420000000000016</v>
      </c>
      <c r="BN31" s="21">
        <f t="shared" si="37"/>
        <v>-54.079999999999984</v>
      </c>
      <c r="BO31" s="21"/>
      <c r="BP31" s="21"/>
      <c r="BQ31" s="21"/>
      <c r="BR31" s="21"/>
      <c r="BS31" s="21"/>
      <c r="BT31" s="21"/>
      <c r="BU31" s="21"/>
      <c r="BV31" s="21"/>
      <c r="BW31" s="21"/>
      <c r="BX31" s="21"/>
      <c r="BY31" s="21"/>
      <c r="BZ31" s="21"/>
      <c r="CA31" s="21"/>
      <c r="CB31" s="21"/>
      <c r="CE31" s="1"/>
      <c r="CF31" s="20">
        <f t="shared" si="38"/>
        <v>-0.03999999999999204</v>
      </c>
      <c r="CG31" s="20">
        <f t="shared" si="39"/>
        <v>-0.07999999999998408</v>
      </c>
      <c r="CH31" s="20">
        <f t="shared" si="40"/>
        <v>0</v>
      </c>
      <c r="CI31" s="20"/>
      <c r="CJ31" s="20"/>
      <c r="CK31" s="20"/>
      <c r="CL31" s="20"/>
      <c r="CM31" s="20"/>
      <c r="CN31" s="20"/>
      <c r="CO31" s="20"/>
      <c r="CP31" s="23"/>
      <c r="CQ31" s="20"/>
      <c r="CR31" s="20"/>
      <c r="CS31" s="20"/>
      <c r="CT31" s="20"/>
      <c r="CU31" s="20"/>
      <c r="CV31" s="20"/>
    </row>
    <row r="32" spans="1:100" ht="15">
      <c r="A32" s="15"/>
      <c r="B32" s="10">
        <v>59120</v>
      </c>
      <c r="C32" s="10">
        <v>59126</v>
      </c>
      <c r="D32" s="10" t="s">
        <v>127</v>
      </c>
      <c r="E32" s="10" t="s">
        <v>61</v>
      </c>
      <c r="F32" s="10" t="s">
        <v>60</v>
      </c>
      <c r="G32" s="15" t="str">
        <f t="shared" si="24"/>
        <v>59120-59126</v>
      </c>
      <c r="H32" s="15" t="str">
        <f t="shared" si="25"/>
        <v>TS04-IMEU</v>
      </c>
      <c r="I32" s="18">
        <v>-155.22</v>
      </c>
      <c r="J32" s="16">
        <v>0.1</v>
      </c>
      <c r="K32" s="18">
        <v>-171.2</v>
      </c>
      <c r="L32" s="16">
        <v>0.1</v>
      </c>
      <c r="M32" s="18">
        <v>-154.34</v>
      </c>
      <c r="N32" s="16">
        <v>0.1</v>
      </c>
      <c r="O32" s="18" t="s">
        <v>71</v>
      </c>
      <c r="P32" s="16"/>
      <c r="Q32" s="18"/>
      <c r="R32" s="16"/>
      <c r="S32" s="18"/>
      <c r="T32" s="16"/>
      <c r="U32" s="27"/>
      <c r="V32" s="16"/>
      <c r="W32" s="27"/>
      <c r="X32" s="16"/>
      <c r="Y32" s="18"/>
      <c r="Z32" s="16">
        <v>0.1</v>
      </c>
      <c r="AA32" s="18"/>
      <c r="AB32" s="16"/>
      <c r="AC32" s="15"/>
      <c r="AD32" s="15" t="str">
        <f t="shared" si="26"/>
        <v>TS04-IMEU</v>
      </c>
      <c r="AE32" s="15" t="str">
        <f t="shared" si="27"/>
        <v>59120-59126</v>
      </c>
      <c r="AF32" s="3">
        <v>284</v>
      </c>
      <c r="AG32" s="3">
        <v>120.1</v>
      </c>
      <c r="AH32" s="3"/>
      <c r="AI32" s="21">
        <f t="shared" si="28"/>
        <v>-155.22</v>
      </c>
      <c r="AJ32" s="21">
        <f t="shared" si="29"/>
        <v>8.680000000000007</v>
      </c>
      <c r="AK32" s="21">
        <f t="shared" si="30"/>
        <v>-171.2</v>
      </c>
      <c r="AL32" s="21">
        <f t="shared" si="31"/>
        <v>-7.299999999999983</v>
      </c>
      <c r="AM32" s="21">
        <f t="shared" si="32"/>
        <v>-154.34</v>
      </c>
      <c r="AN32" s="21">
        <f t="shared" si="33"/>
        <v>9.560000000000002</v>
      </c>
      <c r="AO32" s="21" t="str">
        <f t="shared" si="43"/>
        <v> </v>
      </c>
      <c r="AP32" s="21"/>
      <c r="AQ32" s="21"/>
      <c r="AR32" s="21"/>
      <c r="AS32" s="21"/>
      <c r="AT32" s="21"/>
      <c r="AU32" s="21"/>
      <c r="AV32" s="21"/>
      <c r="AW32" s="21"/>
      <c r="AX32" s="21"/>
      <c r="AY32" s="21"/>
      <c r="AZ32" s="21"/>
      <c r="BA32" s="21"/>
      <c r="BB32" s="21"/>
      <c r="BC32" s="15"/>
      <c r="BD32" s="15" t="str">
        <f>TEXT(E32,"0000")&amp;"-"&amp;TEXT(E$46,"0000")&amp;" via "&amp;TEXT(D$56,"0000")</f>
        <v>IMEU-BP21 via TS04</v>
      </c>
      <c r="BE32" s="16">
        <f t="shared" si="34"/>
        <v>2020.7534246575342</v>
      </c>
      <c r="BF32" s="8">
        <v>250.3</v>
      </c>
      <c r="BG32" s="8">
        <v>140.8</v>
      </c>
      <c r="BH32" s="8"/>
      <c r="BI32" s="21">
        <f>AJ$56-AJ32</f>
        <v>56.86500000000001</v>
      </c>
      <c r="BJ32" s="21">
        <f t="shared" si="35"/>
        <v>-52.63499999999999</v>
      </c>
      <c r="BK32" s="21">
        <f>AL$56-AL32</f>
        <v>70.45499999999998</v>
      </c>
      <c r="BL32" s="21">
        <f t="shared" si="36"/>
        <v>-39.045000000000016</v>
      </c>
      <c r="BM32" s="21">
        <f>AN$56-AN32</f>
        <v>55.889999999999986</v>
      </c>
      <c r="BN32" s="21">
        <f t="shared" si="37"/>
        <v>-53.610000000000014</v>
      </c>
      <c r="BO32" s="21"/>
      <c r="BP32" s="21"/>
      <c r="BQ32" s="21"/>
      <c r="BR32" s="21"/>
      <c r="BS32" s="21"/>
      <c r="BT32" s="21"/>
      <c r="BU32" s="21"/>
      <c r="BV32" s="21"/>
      <c r="BW32" s="21"/>
      <c r="BX32" s="21"/>
      <c r="BY32" s="21"/>
      <c r="BZ32" s="21"/>
      <c r="CA32" s="21"/>
      <c r="CB32" s="21"/>
      <c r="CE32" s="1"/>
      <c r="CF32" s="20">
        <f t="shared" si="38"/>
        <v>-0.15000000000000568</v>
      </c>
      <c r="CG32" s="20">
        <f t="shared" si="39"/>
        <v>-0.11999999999997613</v>
      </c>
      <c r="CH32" s="20">
        <f t="shared" si="40"/>
        <v>-0.09999999999999432</v>
      </c>
      <c r="CI32" s="20"/>
      <c r="CJ32" s="20"/>
      <c r="CK32" s="20"/>
      <c r="CL32" s="20"/>
      <c r="CM32" s="20"/>
      <c r="CN32" s="20"/>
      <c r="CO32" s="20"/>
      <c r="CP32" s="23"/>
      <c r="CQ32" s="20"/>
      <c r="CR32" s="20"/>
      <c r="CS32" s="20"/>
      <c r="CT32" s="20"/>
      <c r="CU32" s="20"/>
      <c r="CV32" s="20"/>
    </row>
    <row r="33" spans="1:96" ht="15">
      <c r="A33" s="15"/>
      <c r="B33" s="10"/>
      <c r="C33" s="10"/>
      <c r="D33" s="10"/>
      <c r="E33" s="10"/>
      <c r="F33" s="10"/>
      <c r="G33" s="15"/>
      <c r="H33" s="15"/>
      <c r="I33" s="18"/>
      <c r="J33" s="16"/>
      <c r="K33" s="18"/>
      <c r="L33" s="16"/>
      <c r="M33" s="18"/>
      <c r="N33" s="16"/>
      <c r="O33" s="18"/>
      <c r="P33" s="16"/>
      <c r="Q33" s="18"/>
      <c r="R33" s="16"/>
      <c r="S33" s="18"/>
      <c r="T33" s="16"/>
      <c r="U33" s="27"/>
      <c r="V33" s="16"/>
      <c r="W33" s="27"/>
      <c r="X33" s="16"/>
      <c r="Y33" s="18"/>
      <c r="Z33" s="16"/>
      <c r="AA33" s="18"/>
      <c r="AB33" s="16"/>
      <c r="AC33" s="15"/>
      <c r="AD33" s="15"/>
      <c r="AE33" s="15"/>
      <c r="AF33" s="3"/>
      <c r="AG33" s="3"/>
      <c r="AH33" s="3"/>
      <c r="AI33" s="21"/>
      <c r="AJ33" s="21"/>
      <c r="AK33" s="21"/>
      <c r="AL33" s="21"/>
      <c r="AM33" s="21"/>
      <c r="AN33" s="21"/>
      <c r="AO33" s="21"/>
      <c r="AP33" s="21"/>
      <c r="AQ33" s="21"/>
      <c r="AR33" s="21"/>
      <c r="AS33" s="21"/>
      <c r="AT33" s="21"/>
      <c r="AU33" s="21"/>
      <c r="AV33" s="21"/>
      <c r="AW33" s="21"/>
      <c r="AX33" s="21"/>
      <c r="AY33" s="21"/>
      <c r="AZ33" s="21"/>
      <c r="BA33" s="21"/>
      <c r="BB33" s="21"/>
      <c r="BC33" s="15"/>
      <c r="BD33" s="15"/>
      <c r="BE33" s="16"/>
      <c r="BF33" s="8"/>
      <c r="BG33" s="8"/>
      <c r="BH33" s="8"/>
      <c r="BI33" s="21"/>
      <c r="BJ33" s="21"/>
      <c r="BK33" s="21"/>
      <c r="BL33" s="21"/>
      <c r="BM33" s="21"/>
      <c r="BN33" s="21"/>
      <c r="BO33" s="21"/>
      <c r="BP33" s="21"/>
      <c r="BQ33" s="21"/>
      <c r="BR33" s="21"/>
      <c r="BS33" s="21"/>
      <c r="BT33" s="21"/>
      <c r="BU33" s="21"/>
      <c r="BV33" s="21"/>
      <c r="BW33" s="21"/>
      <c r="BX33" s="21"/>
      <c r="BY33" s="21"/>
      <c r="BZ33" s="21"/>
      <c r="CA33" s="21"/>
      <c r="CB33" s="21"/>
      <c r="CE33" s="1"/>
      <c r="CF33" s="20"/>
      <c r="CG33" s="20"/>
      <c r="CH33" s="20"/>
      <c r="CI33" s="20"/>
      <c r="CJ33" s="20"/>
      <c r="CK33" s="20"/>
      <c r="CL33" s="20"/>
      <c r="CM33" s="20"/>
      <c r="CN33" s="20"/>
      <c r="CO33" s="20"/>
      <c r="CP33" s="23"/>
      <c r="CQ33" s="20"/>
      <c r="CR33" s="20"/>
    </row>
    <row r="34" spans="1:96" ht="15">
      <c r="A34" t="s">
        <v>41</v>
      </c>
      <c r="B34" s="4"/>
      <c r="C34" s="4"/>
      <c r="D34" s="4"/>
      <c r="E34" s="4"/>
      <c r="F34" s="4"/>
      <c r="I34" s="5"/>
      <c r="J34" s="5"/>
      <c r="K34" s="5"/>
      <c r="L34" s="1"/>
      <c r="M34" s="1"/>
      <c r="N34" s="1"/>
      <c r="O34" s="1"/>
      <c r="P34" s="1"/>
      <c r="Q34" s="1"/>
      <c r="R34" s="1"/>
      <c r="S34" s="1"/>
      <c r="T34" s="1"/>
      <c r="U34" s="1"/>
      <c r="V34" s="1"/>
      <c r="W34" s="1"/>
      <c r="X34" s="1"/>
      <c r="Y34" s="5"/>
      <c r="Z34" s="1"/>
      <c r="AA34" s="1"/>
      <c r="AB34" s="1"/>
      <c r="AF34" s="5"/>
      <c r="AG34" s="5"/>
      <c r="AI34" s="1"/>
      <c r="AJ34" s="21"/>
      <c r="AK34" s="21"/>
      <c r="AL34" s="21"/>
      <c r="AM34" s="21"/>
      <c r="AN34" s="21"/>
      <c r="AO34" s="21"/>
      <c r="AP34" s="21"/>
      <c r="AQ34" s="21"/>
      <c r="AR34" s="21"/>
      <c r="AS34" s="21"/>
      <c r="AT34" s="21"/>
      <c r="AU34" s="21"/>
      <c r="AV34" s="21"/>
      <c r="AW34" s="21"/>
      <c r="AX34" s="21"/>
      <c r="AY34" s="21"/>
      <c r="AZ34" s="21"/>
      <c r="BA34" s="21"/>
      <c r="BB34" s="21"/>
      <c r="BC34" s="15"/>
      <c r="BD34" s="15"/>
      <c r="BE34" s="16"/>
      <c r="BF34" s="24"/>
      <c r="BG34" s="24"/>
      <c r="BH34" s="24"/>
      <c r="BI34" s="21"/>
      <c r="BJ34" s="21"/>
      <c r="BK34" s="21"/>
      <c r="BL34" s="21"/>
      <c r="BM34" s="21"/>
      <c r="BN34" s="21"/>
      <c r="BO34" s="21"/>
      <c r="BP34" s="21"/>
      <c r="BQ34" s="21"/>
      <c r="BR34" s="21"/>
      <c r="BS34" s="21"/>
      <c r="BT34" s="21"/>
      <c r="BU34" s="21"/>
      <c r="BV34" s="21"/>
      <c r="BW34" s="21"/>
      <c r="BX34" s="21"/>
      <c r="BY34" s="21"/>
      <c r="BZ34" s="21"/>
      <c r="CA34" s="21"/>
      <c r="CB34" s="21"/>
      <c r="CE34" s="1"/>
      <c r="CF34" s="20"/>
      <c r="CG34" s="20"/>
      <c r="CH34" s="20"/>
      <c r="CI34" s="20"/>
      <c r="CJ34" s="20"/>
      <c r="CK34" s="20"/>
      <c r="CL34" s="20"/>
      <c r="CM34" s="20"/>
      <c r="CN34" s="20"/>
      <c r="CO34" s="20"/>
      <c r="CP34" s="23"/>
      <c r="CQ34" s="20"/>
      <c r="CR34" s="20"/>
    </row>
    <row r="35" spans="2:96" ht="15">
      <c r="B35" s="4"/>
      <c r="C35" s="4"/>
      <c r="D35" s="4"/>
      <c r="E35" s="4"/>
      <c r="F35" t="s">
        <v>39</v>
      </c>
      <c r="I35" s="5"/>
      <c r="J35" s="5"/>
      <c r="K35" s="5"/>
      <c r="L35" s="1"/>
      <c r="M35" s="1"/>
      <c r="N35" s="1"/>
      <c r="O35" s="1"/>
      <c r="P35" s="1"/>
      <c r="Q35" s="1"/>
      <c r="R35" s="1"/>
      <c r="S35" s="1"/>
      <c r="T35" s="1"/>
      <c r="U35" s="1"/>
      <c r="V35" s="1"/>
      <c r="W35" s="1"/>
      <c r="X35" s="1"/>
      <c r="Y35" s="5"/>
      <c r="Z35" s="1"/>
      <c r="AA35" s="1"/>
      <c r="AB35" s="1"/>
      <c r="AD35" t="s">
        <v>33</v>
      </c>
      <c r="AF35" s="5"/>
      <c r="AG35" s="5"/>
      <c r="AI35" s="1"/>
      <c r="AJ35" s="21"/>
      <c r="AK35" s="21"/>
      <c r="AL35" s="21"/>
      <c r="AM35" s="21"/>
      <c r="AN35" s="21"/>
      <c r="AO35" s="21"/>
      <c r="AP35" s="21"/>
      <c r="AQ35" s="21"/>
      <c r="AR35" s="21"/>
      <c r="AS35" s="21"/>
      <c r="AT35" s="21"/>
      <c r="AU35" s="21"/>
      <c r="AV35" s="21"/>
      <c r="AW35" s="21"/>
      <c r="AX35" s="21"/>
      <c r="AY35" s="21"/>
      <c r="AZ35" s="21"/>
      <c r="BA35" s="21"/>
      <c r="BB35" s="21"/>
      <c r="BC35" s="15"/>
      <c r="BD35" s="15"/>
      <c r="BE35" s="16"/>
      <c r="BF35" s="24"/>
      <c r="BG35" s="24"/>
      <c r="BH35" s="24"/>
      <c r="BI35" s="21"/>
      <c r="BJ35" s="21"/>
      <c r="BK35" s="21"/>
      <c r="BL35" s="21"/>
      <c r="BM35" s="21"/>
      <c r="BN35" s="21"/>
      <c r="BO35" s="21"/>
      <c r="BP35" s="21"/>
      <c r="BQ35" s="21"/>
      <c r="BR35" s="21"/>
      <c r="BS35" s="21"/>
      <c r="BT35" s="21"/>
      <c r="BU35" s="21"/>
      <c r="BV35" s="21"/>
      <c r="BW35" s="21"/>
      <c r="BX35" s="21"/>
      <c r="BY35" s="21"/>
      <c r="BZ35" s="21"/>
      <c r="CA35" s="21"/>
      <c r="CB35" s="21"/>
      <c r="CE35" s="1"/>
      <c r="CF35" s="20"/>
      <c r="CG35" s="20"/>
      <c r="CH35" s="20"/>
      <c r="CI35" s="20"/>
      <c r="CJ35" s="20"/>
      <c r="CK35" s="20"/>
      <c r="CL35" s="20"/>
      <c r="CM35" s="20"/>
      <c r="CN35" s="20"/>
      <c r="CO35" s="20"/>
      <c r="CP35" s="23"/>
      <c r="CQ35" s="20"/>
      <c r="CR35" s="20"/>
    </row>
    <row r="36" spans="1:96" ht="15">
      <c r="A36" s="15" t="s">
        <v>138</v>
      </c>
      <c r="B36" s="26"/>
      <c r="C36" s="26"/>
      <c r="D36" s="26"/>
      <c r="E36" s="26"/>
      <c r="F36" s="26"/>
      <c r="G36" s="15"/>
      <c r="H36" s="15"/>
      <c r="I36" s="25"/>
      <c r="J36" s="24"/>
      <c r="K36" s="25"/>
      <c r="L36" s="16"/>
      <c r="M36" s="16"/>
      <c r="N36" s="16"/>
      <c r="O36" s="16"/>
      <c r="P36" s="16"/>
      <c r="Q36" s="16"/>
      <c r="R36" s="16"/>
      <c r="S36" s="16"/>
      <c r="T36" s="16"/>
      <c r="U36" s="16"/>
      <c r="V36" s="16"/>
      <c r="W36" s="16"/>
      <c r="X36" s="16"/>
      <c r="Y36" s="25"/>
      <c r="Z36" s="16"/>
      <c r="AA36" s="16"/>
      <c r="AB36" s="16"/>
      <c r="AC36" s="15"/>
      <c r="AD36" s="15"/>
      <c r="AE36" s="15"/>
      <c r="AF36" s="24"/>
      <c r="AG36" s="24"/>
      <c r="AH36" s="24"/>
      <c r="AI36" s="21"/>
      <c r="AJ36" s="21"/>
      <c r="AK36" s="21"/>
      <c r="AL36" s="21"/>
      <c r="AM36" s="21"/>
      <c r="AN36" s="21"/>
      <c r="AO36" s="21"/>
      <c r="AP36" s="21"/>
      <c r="AQ36" s="21"/>
      <c r="AR36" s="21"/>
      <c r="AS36" s="21"/>
      <c r="AT36" s="21"/>
      <c r="AU36" s="21"/>
      <c r="AV36" s="21"/>
      <c r="AW36" s="21"/>
      <c r="AX36" s="21"/>
      <c r="AY36" s="21"/>
      <c r="AZ36" s="21"/>
      <c r="BA36" s="21"/>
      <c r="BB36" s="21"/>
      <c r="BC36" s="15"/>
      <c r="BD36" s="15"/>
      <c r="BE36" s="16"/>
      <c r="BF36" s="24"/>
      <c r="BG36" s="24"/>
      <c r="BH36" s="24"/>
      <c r="BI36" s="21"/>
      <c r="BJ36" s="21"/>
      <c r="BK36" s="21"/>
      <c r="BL36" s="21"/>
      <c r="BM36" s="21"/>
      <c r="BN36" s="21"/>
      <c r="BO36" s="21"/>
      <c r="BP36" s="21"/>
      <c r="BQ36" s="21"/>
      <c r="BR36" s="21"/>
      <c r="BS36" s="21"/>
      <c r="BT36" s="21"/>
      <c r="BU36" s="21"/>
      <c r="BV36" s="21"/>
      <c r="BW36" s="21"/>
      <c r="BX36" s="21"/>
      <c r="BY36" s="21"/>
      <c r="BZ36" s="21"/>
      <c r="CA36" s="21"/>
      <c r="CB36" s="21"/>
      <c r="CE36" s="1"/>
      <c r="CF36" s="20"/>
      <c r="CG36" s="20"/>
      <c r="CH36" s="20"/>
      <c r="CI36" s="20"/>
      <c r="CJ36" s="20"/>
      <c r="CK36" s="20"/>
      <c r="CL36" s="20"/>
      <c r="CM36" s="20"/>
      <c r="CN36" s="20"/>
      <c r="CO36" s="20"/>
      <c r="CP36" s="23"/>
      <c r="CQ36" s="20"/>
      <c r="CR36" s="20"/>
    </row>
    <row r="37" spans="2:80" ht="15">
      <c r="B37" s="10" t="s">
        <v>19</v>
      </c>
      <c r="C37" s="10" t="s">
        <v>20</v>
      </c>
      <c r="D37" s="10" t="s">
        <v>27</v>
      </c>
      <c r="E37" s="10" t="s">
        <v>28</v>
      </c>
      <c r="F37" s="10" t="s">
        <v>9</v>
      </c>
      <c r="G37" t="s">
        <v>1</v>
      </c>
      <c r="H37" s="4" t="s">
        <v>0</v>
      </c>
      <c r="I37" s="6" t="s">
        <v>14</v>
      </c>
      <c r="J37" t="s">
        <v>10</v>
      </c>
      <c r="K37" s="6" t="s">
        <v>15</v>
      </c>
      <c r="L37" t="s">
        <v>10</v>
      </c>
      <c r="M37" s="6" t="s">
        <v>66</v>
      </c>
      <c r="N37" t="s">
        <v>10</v>
      </c>
      <c r="O37" s="6" t="s">
        <v>95</v>
      </c>
      <c r="P37" t="s">
        <v>10</v>
      </c>
      <c r="Q37" s="6" t="s">
        <v>101</v>
      </c>
      <c r="R37" t="s">
        <v>10</v>
      </c>
      <c r="S37" s="6" t="s">
        <v>102</v>
      </c>
      <c r="T37" t="s">
        <v>10</v>
      </c>
      <c r="U37" s="6" t="s">
        <v>145</v>
      </c>
      <c r="V37" t="s">
        <v>10</v>
      </c>
      <c r="W37" s="6" t="s">
        <v>155</v>
      </c>
      <c r="X37" t="s">
        <v>10</v>
      </c>
      <c r="Y37" s="6" t="s">
        <v>113</v>
      </c>
      <c r="Z37" t="s">
        <v>10</v>
      </c>
      <c r="AA37" s="6" t="s">
        <v>114</v>
      </c>
      <c r="AB37" t="s">
        <v>10</v>
      </c>
      <c r="AD37" t="s">
        <v>0</v>
      </c>
      <c r="AE37" t="s">
        <v>1</v>
      </c>
      <c r="AF37" s="2" t="s">
        <v>3</v>
      </c>
      <c r="AG37" s="2" t="s">
        <v>69</v>
      </c>
      <c r="AH37" s="2" t="s">
        <v>16</v>
      </c>
      <c r="AI37" t="s">
        <v>67</v>
      </c>
      <c r="AK37" t="s">
        <v>68</v>
      </c>
      <c r="AM37" t="s">
        <v>70</v>
      </c>
      <c r="AO37" t="s">
        <v>96</v>
      </c>
      <c r="AQ37" t="s">
        <v>109</v>
      </c>
      <c r="AS37" t="s">
        <v>110</v>
      </c>
      <c r="AU37" t="s">
        <v>147</v>
      </c>
      <c r="AW37" t="s">
        <v>156</v>
      </c>
      <c r="AY37" t="s">
        <v>117</v>
      </c>
      <c r="BA37" t="s">
        <v>118</v>
      </c>
      <c r="BE37" s="1"/>
      <c r="BF37" s="5"/>
      <c r="BG37" s="5"/>
      <c r="BH37" s="5"/>
      <c r="BI37" s="1"/>
      <c r="BJ37" s="1"/>
      <c r="BK37" s="1"/>
      <c r="BL37" s="1"/>
      <c r="BM37" s="1"/>
      <c r="BN37" s="1"/>
      <c r="BO37" s="1"/>
      <c r="BP37" s="1"/>
      <c r="BQ37" s="1"/>
      <c r="BR37" s="1"/>
      <c r="BS37" s="1"/>
      <c r="BT37" s="1"/>
      <c r="BU37" s="1"/>
      <c r="BV37" s="1"/>
      <c r="BW37" s="1"/>
      <c r="BX37" s="1"/>
      <c r="BY37" s="1"/>
      <c r="BZ37" s="1"/>
      <c r="CA37" s="1"/>
      <c r="CB37" s="1"/>
    </row>
    <row r="38" spans="1:80" ht="1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t="s">
        <v>2</v>
      </c>
      <c r="AJ38" s="13" t="s">
        <v>5</v>
      </c>
      <c r="AK38" s="13" t="s">
        <v>2</v>
      </c>
      <c r="AL38" s="13" t="s">
        <v>5</v>
      </c>
      <c r="AM38" s="13" t="s">
        <v>2</v>
      </c>
      <c r="AN38" s="13" t="s">
        <v>5</v>
      </c>
      <c r="AO38" s="13" t="s">
        <v>2</v>
      </c>
      <c r="AP38" s="13" t="s">
        <v>5</v>
      </c>
      <c r="AQ38" s="13" t="s">
        <v>2</v>
      </c>
      <c r="AR38" s="13" t="s">
        <v>5</v>
      </c>
      <c r="AS38" s="13" t="s">
        <v>2</v>
      </c>
      <c r="AT38" s="13" t="s">
        <v>5</v>
      </c>
      <c r="AU38" s="13" t="s">
        <v>2</v>
      </c>
      <c r="AV38" s="13" t="s">
        <v>5</v>
      </c>
      <c r="AW38" s="13" t="s">
        <v>2</v>
      </c>
      <c r="AX38" s="13" t="s">
        <v>5</v>
      </c>
      <c r="AY38" s="13" t="s">
        <v>2</v>
      </c>
      <c r="AZ38" s="13" t="s">
        <v>5</v>
      </c>
      <c r="BA38" s="13" t="s">
        <v>2</v>
      </c>
      <c r="BB38" s="13" t="s">
        <v>5</v>
      </c>
      <c r="BE38" s="1"/>
      <c r="BF38" s="5"/>
      <c r="BG38" s="5"/>
      <c r="BH38" s="5"/>
      <c r="BI38" s="1"/>
      <c r="BJ38" s="1"/>
      <c r="BK38" s="1"/>
      <c r="BL38" s="1"/>
      <c r="BM38" s="1"/>
      <c r="BN38" s="1"/>
      <c r="BO38" s="1"/>
      <c r="BP38" s="1"/>
      <c r="BQ38" s="1"/>
      <c r="BR38" s="1"/>
      <c r="BS38" s="1"/>
      <c r="BT38" s="1"/>
      <c r="BU38" s="1"/>
      <c r="BV38" s="1"/>
      <c r="BW38" s="1"/>
      <c r="BX38" s="1"/>
      <c r="BY38" s="1"/>
      <c r="BZ38" s="1"/>
      <c r="CA38" s="1"/>
      <c r="CB38" s="1"/>
    </row>
    <row r="39" spans="1:80" ht="15">
      <c r="A39" s="15"/>
      <c r="B39" s="10">
        <v>59010</v>
      </c>
      <c r="C39" s="10">
        <v>59015</v>
      </c>
      <c r="D39" s="9" t="s">
        <v>125</v>
      </c>
      <c r="E39" s="9" t="s">
        <v>112</v>
      </c>
      <c r="F39" s="9" t="s">
        <v>11</v>
      </c>
      <c r="G39" s="15" t="str">
        <f>TEXT(B39,"00000")&amp;"-"&amp;TEXT(C39,"00000")</f>
        <v>59010-59015</v>
      </c>
      <c r="H39" s="15" t="str">
        <f>TEXT(D39,"0000")&amp;"-"&amp;TEXT(E39,"0000")</f>
        <v>TS03-BP21</v>
      </c>
      <c r="I39" s="18">
        <v>107.82</v>
      </c>
      <c r="J39" s="16">
        <v>0.1</v>
      </c>
      <c r="K39" s="18">
        <v>106.24</v>
      </c>
      <c r="L39" s="16">
        <v>0.1</v>
      </c>
      <c r="M39" s="18">
        <v>107.79</v>
      </c>
      <c r="N39" s="16">
        <v>0.1</v>
      </c>
      <c r="O39" s="18">
        <v>106.27</v>
      </c>
      <c r="P39" s="16">
        <v>0.1</v>
      </c>
      <c r="Q39" s="18">
        <v>107.8</v>
      </c>
      <c r="R39" s="16">
        <v>0.1</v>
      </c>
      <c r="S39" s="18">
        <v>109</v>
      </c>
      <c r="T39" s="16">
        <v>0.1</v>
      </c>
      <c r="U39" s="27">
        <v>108.27</v>
      </c>
      <c r="V39" s="16">
        <v>0.1</v>
      </c>
      <c r="W39" s="27">
        <v>108.64</v>
      </c>
      <c r="X39" s="16">
        <v>0.1</v>
      </c>
      <c r="Y39" s="18">
        <v>107.06</v>
      </c>
      <c r="Z39" s="16">
        <v>0.1</v>
      </c>
      <c r="AA39" s="18">
        <v>106.83</v>
      </c>
      <c r="AB39" s="16">
        <v>0.1</v>
      </c>
      <c r="AC39" s="15"/>
      <c r="AD39" s="15" t="str">
        <f>H39</f>
        <v>TS03-BP21</v>
      </c>
      <c r="AE39" s="15" t="str">
        <f>TEXT(B39,"00000")&amp;"-"&amp;TEXT(C39,"00000")</f>
        <v>59010-59015</v>
      </c>
      <c r="AF39" s="3">
        <v>27.23</v>
      </c>
      <c r="AG39" s="3">
        <v>72.76</v>
      </c>
      <c r="AH39" s="2" t="s">
        <v>17</v>
      </c>
      <c r="AI39" s="21">
        <f>I39</f>
        <v>107.82</v>
      </c>
      <c r="AJ39" s="21">
        <f>AI39+$AF39-$AG39</f>
        <v>62.28999999999998</v>
      </c>
      <c r="AK39" s="21">
        <f>K39</f>
        <v>106.24</v>
      </c>
      <c r="AL39" s="21">
        <f>AK39+$AF39-$AG39</f>
        <v>60.709999999999994</v>
      </c>
      <c r="AM39" s="21">
        <f>M39</f>
        <v>107.79</v>
      </c>
      <c r="AN39" s="21">
        <f>AM39+$AF39-$AG39</f>
        <v>62.260000000000005</v>
      </c>
      <c r="AO39" s="21">
        <f>O39</f>
        <v>106.27</v>
      </c>
      <c r="AP39" s="21">
        <f>AO39+$AF39-$AG39</f>
        <v>60.739999999999995</v>
      </c>
      <c r="AQ39" s="21">
        <f>Q39</f>
        <v>107.8</v>
      </c>
      <c r="AR39" s="21">
        <f>AQ39+$AF39-$AG39</f>
        <v>62.269999999999996</v>
      </c>
      <c r="AS39" s="21">
        <f>S39</f>
        <v>109</v>
      </c>
      <c r="AT39" s="21">
        <f>AS39+$AF39-$AG39</f>
        <v>63.469999999999985</v>
      </c>
      <c r="AU39" s="21">
        <f>U39</f>
        <v>108.27</v>
      </c>
      <c r="AV39" s="21">
        <f>AU39+$AF39-$AG39</f>
        <v>62.739999999999995</v>
      </c>
      <c r="AW39" s="21">
        <f>W39</f>
        <v>108.64</v>
      </c>
      <c r="AX39" s="21">
        <f>AW39+$AF39-$AG39</f>
        <v>63.11</v>
      </c>
      <c r="AY39" s="21">
        <f>Y39</f>
        <v>107.06</v>
      </c>
      <c r="AZ39" s="21">
        <f>AY39+$AF39-$AG39</f>
        <v>61.52999999999999</v>
      </c>
      <c r="BA39" s="21">
        <f>AA39</f>
        <v>106.83</v>
      </c>
      <c r="BB39" s="21">
        <f>BA39+$AF39-$AG39</f>
        <v>61.3</v>
      </c>
      <c r="BE39" s="1"/>
      <c r="BF39" s="5"/>
      <c r="BG39" s="5"/>
      <c r="BH39" s="5"/>
      <c r="BI39" s="1"/>
      <c r="BJ39" s="1"/>
      <c r="BK39" s="1"/>
      <c r="BL39" s="1"/>
      <c r="BM39" s="1"/>
      <c r="BN39" s="1"/>
      <c r="BO39" s="1"/>
      <c r="BP39" s="1"/>
      <c r="BQ39" s="1"/>
      <c r="BR39" s="1"/>
      <c r="BS39" s="1"/>
      <c r="BT39" s="1"/>
      <c r="BU39" s="1"/>
      <c r="BV39" s="1"/>
      <c r="BW39" s="1"/>
      <c r="BX39" s="1"/>
      <c r="BY39" s="1"/>
      <c r="BZ39" s="1"/>
      <c r="CA39" s="1"/>
      <c r="CB39" s="1"/>
    </row>
    <row r="40" spans="1:80" ht="15">
      <c r="A40" s="15"/>
      <c r="B40" s="10">
        <v>59191</v>
      </c>
      <c r="C40" s="10">
        <v>59197</v>
      </c>
      <c r="D40" s="9" t="s">
        <v>125</v>
      </c>
      <c r="E40" s="9" t="s">
        <v>112</v>
      </c>
      <c r="F40" s="9" t="s">
        <v>11</v>
      </c>
      <c r="G40" s="15" t="str">
        <f>TEXT(B40,"00000")&amp;"-"&amp;TEXT(C40,"00000")</f>
        <v>59191-59197</v>
      </c>
      <c r="H40" s="15" t="str">
        <f>TEXT(D40,"0000")&amp;"-"&amp;TEXT(E40,"0000")</f>
        <v>TS03-BP21</v>
      </c>
      <c r="I40" s="18">
        <v>78.03</v>
      </c>
      <c r="J40" s="16">
        <v>0.1</v>
      </c>
      <c r="K40" s="18">
        <v>76.53</v>
      </c>
      <c r="L40" s="16">
        <v>0.1</v>
      </c>
      <c r="M40" s="18">
        <v>77.99</v>
      </c>
      <c r="N40" s="16">
        <v>0.1</v>
      </c>
      <c r="O40" s="18">
        <v>76.6</v>
      </c>
      <c r="P40" s="16"/>
      <c r="Q40" s="18">
        <v>77.95</v>
      </c>
      <c r="R40" s="16">
        <v>0.1</v>
      </c>
      <c r="S40" s="18">
        <v>79.46</v>
      </c>
      <c r="T40" s="16">
        <v>0.1</v>
      </c>
      <c r="U40" s="27">
        <v>78.86</v>
      </c>
      <c r="V40" s="16">
        <v>0.1</v>
      </c>
      <c r="W40" s="27">
        <v>78.72</v>
      </c>
      <c r="X40" s="16">
        <v>0.1</v>
      </c>
      <c r="Y40" s="18">
        <v>77.58</v>
      </c>
      <c r="Z40" s="16">
        <v>0.1</v>
      </c>
      <c r="AA40" s="18">
        <v>76.68</v>
      </c>
      <c r="AB40" s="16">
        <v>0.1</v>
      </c>
      <c r="AC40" s="15"/>
      <c r="AD40" s="15" t="str">
        <f>H40</f>
        <v>TS03-BP21</v>
      </c>
      <c r="AE40" s="15" t="str">
        <f>TEXT(B40,"00000")&amp;"-"&amp;TEXT(C40,"00000")</f>
        <v>59191-59197</v>
      </c>
      <c r="AF40" s="3">
        <v>26.95</v>
      </c>
      <c r="AG40" s="3">
        <v>43.26</v>
      </c>
      <c r="AH40" s="2"/>
      <c r="AI40" s="21">
        <f>I40</f>
        <v>78.03</v>
      </c>
      <c r="AJ40" s="21">
        <f>AI40+$AF40-$AG40</f>
        <v>61.720000000000006</v>
      </c>
      <c r="AK40" s="21">
        <f>K40</f>
        <v>76.53</v>
      </c>
      <c r="AL40" s="21">
        <f>AK40+$AF40-$AG40</f>
        <v>60.220000000000006</v>
      </c>
      <c r="AM40" s="21">
        <f>M40</f>
        <v>77.99</v>
      </c>
      <c r="AN40" s="21">
        <f>AM40+$AF40-$AG40</f>
        <v>61.68</v>
      </c>
      <c r="AO40" s="21">
        <f>O40</f>
        <v>76.6</v>
      </c>
      <c r="AP40" s="21">
        <f>AO40+$AF40-$AG40</f>
        <v>60.29</v>
      </c>
      <c r="AQ40" s="21">
        <f>Q40</f>
        <v>77.95</v>
      </c>
      <c r="AR40" s="21">
        <f>AQ40+$AF40-$AG40</f>
        <v>61.64000000000001</v>
      </c>
      <c r="AS40" s="21">
        <f>S40</f>
        <v>79.46</v>
      </c>
      <c r="AT40" s="21">
        <f>AS40+$AF40-$AG40</f>
        <v>63.15</v>
      </c>
      <c r="AU40" s="21">
        <f>U40</f>
        <v>78.86</v>
      </c>
      <c r="AV40" s="21">
        <f>AU40+$AF40-$AG40</f>
        <v>62.550000000000004</v>
      </c>
      <c r="AW40" s="21">
        <f>W40</f>
        <v>78.72</v>
      </c>
      <c r="AX40" s="21">
        <f>AW40+$AF40-$AG40</f>
        <v>62.410000000000004</v>
      </c>
      <c r="AY40" s="21">
        <f>Y40</f>
        <v>77.58</v>
      </c>
      <c r="AZ40" s="21">
        <f>AY40+$AF40-$AG40</f>
        <v>61.27</v>
      </c>
      <c r="BA40" s="21">
        <f>AA40</f>
        <v>76.68</v>
      </c>
      <c r="BB40" s="21">
        <f>BA40+$AF40-$AG40</f>
        <v>60.37000000000001</v>
      </c>
      <c r="BE40" s="1"/>
      <c r="BF40" s="5"/>
      <c r="BG40" s="5"/>
      <c r="BH40" s="5"/>
      <c r="BI40" s="1"/>
      <c r="BJ40" s="1"/>
      <c r="BK40" s="1"/>
      <c r="BL40" s="1"/>
      <c r="BM40" s="1"/>
      <c r="BN40" s="1"/>
      <c r="BO40" s="1"/>
      <c r="BP40" s="1"/>
      <c r="BQ40" s="1"/>
      <c r="BR40" s="1"/>
      <c r="BS40" s="1"/>
      <c r="BT40" s="1"/>
      <c r="BU40" s="1"/>
      <c r="BV40" s="1"/>
      <c r="BW40" s="1"/>
      <c r="BX40" s="1"/>
      <c r="BY40" s="1"/>
      <c r="BZ40" s="1"/>
      <c r="CA40" s="1"/>
      <c r="CB40" s="1"/>
    </row>
    <row r="41" spans="1:80" ht="15">
      <c r="A41" s="15" t="s">
        <v>136</v>
      </c>
      <c r="B41" s="10">
        <v>59191</v>
      </c>
      <c r="C41" s="10">
        <v>59197</v>
      </c>
      <c r="D41" s="9" t="s">
        <v>125</v>
      </c>
      <c r="E41" s="9" t="s">
        <v>112</v>
      </c>
      <c r="F41" s="9" t="s">
        <v>11</v>
      </c>
      <c r="G41" s="15" t="str">
        <f>TEXT(B41,"00000")&amp;"-"&amp;TEXT(C41,"00000")</f>
        <v>59191-59197</v>
      </c>
      <c r="H41" s="15" t="str">
        <f>TEXT(D41,"0000")&amp;"-"&amp;TEXT(E41,"0000")</f>
        <v>TS03-BP21</v>
      </c>
      <c r="I41" s="18">
        <v>77.56</v>
      </c>
      <c r="J41" s="16">
        <v>0.1</v>
      </c>
      <c r="K41" s="18">
        <v>76.07</v>
      </c>
      <c r="L41" s="16">
        <v>0.1</v>
      </c>
      <c r="M41" s="18">
        <v>77.55</v>
      </c>
      <c r="N41" s="16">
        <v>0.1</v>
      </c>
      <c r="O41" s="18">
        <v>76.13</v>
      </c>
      <c r="P41" s="16"/>
      <c r="Q41" s="18">
        <v>77.48</v>
      </c>
      <c r="R41" s="16">
        <v>0.1</v>
      </c>
      <c r="S41" s="18">
        <v>79.08</v>
      </c>
      <c r="T41" s="16">
        <v>0.1</v>
      </c>
      <c r="U41" s="27"/>
      <c r="V41" s="16"/>
      <c r="W41" s="27"/>
      <c r="X41" s="16"/>
      <c r="Y41" s="18">
        <v>77.05</v>
      </c>
      <c r="Z41" s="16">
        <v>0.1</v>
      </c>
      <c r="AA41" s="18">
        <v>75.89</v>
      </c>
      <c r="AB41" s="16">
        <v>0.1</v>
      </c>
      <c r="AC41" s="15"/>
      <c r="AD41" s="15" t="s">
        <v>140</v>
      </c>
      <c r="AE41" s="15"/>
      <c r="AF41" s="3"/>
      <c r="AG41" s="3"/>
      <c r="AH41" s="2"/>
      <c r="AI41" s="21"/>
      <c r="AJ41" s="21"/>
      <c r="AK41" s="21"/>
      <c r="AL41" s="21"/>
      <c r="AM41" s="21"/>
      <c r="AN41" s="21"/>
      <c r="AO41" s="21"/>
      <c r="AP41" s="21"/>
      <c r="AQ41" s="21"/>
      <c r="AR41" s="21"/>
      <c r="AS41" s="21"/>
      <c r="AT41" s="21"/>
      <c r="AU41" s="21"/>
      <c r="AV41" s="21"/>
      <c r="AW41" s="21"/>
      <c r="AX41" s="21"/>
      <c r="AY41" s="21"/>
      <c r="AZ41" s="21"/>
      <c r="BA41" s="21"/>
      <c r="BB41" s="21"/>
      <c r="BE41" s="1"/>
      <c r="BF41" s="5"/>
      <c r="BG41" s="5"/>
      <c r="BH41" s="5"/>
      <c r="BI41" s="1"/>
      <c r="BJ41" s="1"/>
      <c r="BK41" s="1"/>
      <c r="BL41" s="1"/>
      <c r="BM41" s="1"/>
      <c r="BN41" s="1"/>
      <c r="BO41" s="1"/>
      <c r="BP41" s="1"/>
      <c r="BQ41" s="1"/>
      <c r="BR41" s="1"/>
      <c r="BS41" s="1"/>
      <c r="BT41" s="1"/>
      <c r="BU41" s="1"/>
      <c r="BV41" s="1"/>
      <c r="BW41" s="1"/>
      <c r="BX41" s="1"/>
      <c r="BY41" s="1"/>
      <c r="BZ41" s="1"/>
      <c r="CA41" s="1"/>
      <c r="CB41" s="1"/>
    </row>
    <row r="42" spans="1:80" ht="15">
      <c r="A42" s="15" t="s">
        <v>139</v>
      </c>
      <c r="B42" s="10"/>
      <c r="C42" s="10"/>
      <c r="D42" s="9"/>
      <c r="E42" s="9"/>
      <c r="F42" s="9"/>
      <c r="G42" s="15"/>
      <c r="H42" s="15"/>
      <c r="I42" s="18"/>
      <c r="J42" s="16"/>
      <c r="K42" s="18"/>
      <c r="L42" s="16"/>
      <c r="M42" s="18"/>
      <c r="N42" s="16"/>
      <c r="O42" s="18"/>
      <c r="P42" s="16"/>
      <c r="Q42" s="18"/>
      <c r="R42" s="16"/>
      <c r="S42" s="27"/>
      <c r="T42" s="16"/>
      <c r="U42" s="27"/>
      <c r="V42" s="16"/>
      <c r="W42" s="27"/>
      <c r="X42" s="16"/>
      <c r="Y42" s="18"/>
      <c r="Z42" s="16"/>
      <c r="AA42" s="18"/>
      <c r="AB42" s="16"/>
      <c r="AC42" s="15"/>
      <c r="AD42" s="15"/>
      <c r="AE42" s="15"/>
      <c r="AF42" s="3"/>
      <c r="AG42" s="3"/>
      <c r="AH42" s="2"/>
      <c r="AI42" s="21"/>
      <c r="AJ42" s="21"/>
      <c r="AK42" s="21"/>
      <c r="AL42" s="21"/>
      <c r="AM42" s="21"/>
      <c r="AN42" s="21"/>
      <c r="AO42" s="21"/>
      <c r="AP42" s="21"/>
      <c r="AQ42" s="21"/>
      <c r="AR42" s="21"/>
      <c r="AS42" s="21"/>
      <c r="AT42" s="21"/>
      <c r="AU42" s="21"/>
      <c r="AV42" s="21"/>
      <c r="AW42" s="21"/>
      <c r="AX42" s="21"/>
      <c r="AY42" s="21"/>
      <c r="AZ42" s="21"/>
      <c r="BA42" s="21"/>
      <c r="BB42" s="21"/>
      <c r="BE42" s="1"/>
      <c r="BF42" s="5"/>
      <c r="BG42" s="5"/>
      <c r="BH42" s="5"/>
      <c r="BI42" s="1"/>
      <c r="BJ42" s="1"/>
      <c r="BK42" s="1"/>
      <c r="BL42" s="1"/>
      <c r="BM42" s="1"/>
      <c r="BN42" s="1"/>
      <c r="BO42" s="1"/>
      <c r="BP42" s="1"/>
      <c r="BQ42" s="1"/>
      <c r="BR42" s="1"/>
      <c r="BS42" s="1"/>
      <c r="BT42" s="1"/>
      <c r="BU42" s="1"/>
      <c r="BV42" s="1"/>
      <c r="BW42" s="1"/>
      <c r="BX42" s="1"/>
      <c r="BY42" s="1"/>
      <c r="BZ42" s="1"/>
      <c r="CA42" s="1"/>
      <c r="CB42" s="1"/>
    </row>
    <row r="43" spans="1:80" ht="15">
      <c r="A43" s="15"/>
      <c r="B43" s="10"/>
      <c r="C43" s="10"/>
      <c r="D43" s="9"/>
      <c r="E43" s="9"/>
      <c r="F43" s="9"/>
      <c r="G43" s="15"/>
      <c r="H43" s="15"/>
      <c r="I43" s="18"/>
      <c r="J43" s="16"/>
      <c r="K43" s="18"/>
      <c r="L43" s="16"/>
      <c r="M43" s="18"/>
      <c r="N43" s="16"/>
      <c r="O43" s="18"/>
      <c r="P43" s="16"/>
      <c r="Q43" s="18"/>
      <c r="R43" s="16"/>
      <c r="S43" s="18"/>
      <c r="T43" s="16"/>
      <c r="U43" s="27"/>
      <c r="V43" s="16"/>
      <c r="W43" s="27"/>
      <c r="X43" s="16"/>
      <c r="Y43" s="18"/>
      <c r="Z43" s="16"/>
      <c r="AA43" s="18"/>
      <c r="AB43" s="16"/>
      <c r="AC43" s="15"/>
      <c r="AD43" s="15"/>
      <c r="AE43" s="15"/>
      <c r="AF43" s="3"/>
      <c r="AG43" s="3"/>
      <c r="AH43" s="2"/>
      <c r="AI43" s="21"/>
      <c r="AJ43" s="21"/>
      <c r="AK43" s="21"/>
      <c r="AL43" s="21"/>
      <c r="AM43" s="21"/>
      <c r="AN43" s="21"/>
      <c r="AO43" s="21"/>
      <c r="AP43" s="21"/>
      <c r="AQ43" s="21"/>
      <c r="AR43" s="21"/>
      <c r="AS43" s="21"/>
      <c r="AT43" s="21"/>
      <c r="AU43" s="21"/>
      <c r="AV43" s="21"/>
      <c r="AW43" s="21"/>
      <c r="AX43" s="21"/>
      <c r="AY43" s="21"/>
      <c r="AZ43" s="21"/>
      <c r="BA43" s="21"/>
      <c r="BB43" s="21"/>
      <c r="BE43" s="1"/>
      <c r="BF43" s="5"/>
      <c r="BG43" s="5"/>
      <c r="BH43" s="5"/>
      <c r="BI43" s="1"/>
      <c r="BJ43" s="1"/>
      <c r="BK43" s="1"/>
      <c r="BL43" s="1"/>
      <c r="BM43" s="1"/>
      <c r="BN43" s="1"/>
      <c r="BO43" s="1"/>
      <c r="BP43" s="1"/>
      <c r="BQ43" s="1"/>
      <c r="BR43" s="1"/>
      <c r="BS43" s="1"/>
      <c r="BT43" s="1"/>
      <c r="BU43" s="1"/>
      <c r="BV43" s="1"/>
      <c r="BW43" s="1"/>
      <c r="BX43" s="1"/>
      <c r="BY43" s="1"/>
      <c r="BZ43" s="1"/>
      <c r="CA43" s="1"/>
      <c r="CB43" s="1"/>
    </row>
    <row r="44" spans="1:80" ht="15">
      <c r="A44" s="13"/>
      <c r="B44" s="13"/>
      <c r="C44" s="13"/>
      <c r="D44" s="13"/>
      <c r="E44" s="13"/>
      <c r="F44" s="13"/>
      <c r="G44" s="13"/>
      <c r="H44" s="13"/>
      <c r="I44" s="17"/>
      <c r="J44" s="14"/>
      <c r="K44" s="17"/>
      <c r="L44" s="14"/>
      <c r="M44" s="14"/>
      <c r="N44" s="14"/>
      <c r="O44" s="14"/>
      <c r="P44" s="14"/>
      <c r="Q44" s="17"/>
      <c r="R44" s="14"/>
      <c r="S44" s="17"/>
      <c r="T44" s="14"/>
      <c r="U44" s="17"/>
      <c r="V44" s="14"/>
      <c r="W44" s="17"/>
      <c r="X44" s="14"/>
      <c r="Y44" s="17"/>
      <c r="Z44" s="14"/>
      <c r="AA44" s="17"/>
      <c r="AB44" s="14"/>
      <c r="AC44" s="13"/>
      <c r="AD44" s="13"/>
      <c r="AE44" s="13"/>
      <c r="AF44" s="14"/>
      <c r="AG44" s="14"/>
      <c r="AH44" s="13"/>
      <c r="AI44" s="17"/>
      <c r="AJ44" s="17"/>
      <c r="AK44" s="17"/>
      <c r="AL44" s="17"/>
      <c r="AM44" s="17"/>
      <c r="AN44" s="17"/>
      <c r="AO44" s="17"/>
      <c r="AP44" s="17"/>
      <c r="AQ44" s="17"/>
      <c r="AR44" s="17"/>
      <c r="AS44" s="17"/>
      <c r="AT44" s="17"/>
      <c r="AU44" s="17"/>
      <c r="AV44" s="17"/>
      <c r="AW44" s="17"/>
      <c r="AX44" s="17"/>
      <c r="AY44" s="17"/>
      <c r="AZ44" s="17"/>
      <c r="BA44" s="17"/>
      <c r="BB44" s="17"/>
      <c r="BE44" s="1"/>
      <c r="BF44" s="5"/>
      <c r="BG44" s="5"/>
      <c r="BH44" s="5"/>
      <c r="BI44" s="1"/>
      <c r="BJ44" s="1"/>
      <c r="BK44" s="1"/>
      <c r="BL44" s="1"/>
      <c r="BM44" s="1"/>
      <c r="BN44" s="1"/>
      <c r="BO44" s="1"/>
      <c r="BP44" s="1"/>
      <c r="BQ44" s="1"/>
      <c r="BR44" s="1"/>
      <c r="BS44" s="1"/>
      <c r="BT44" s="1"/>
      <c r="BU44" s="1"/>
      <c r="BV44" s="1"/>
      <c r="BW44" s="1"/>
      <c r="BX44" s="1"/>
      <c r="BY44" s="1"/>
      <c r="BZ44" s="1"/>
      <c r="CA44" s="1"/>
      <c r="CB44" s="1"/>
    </row>
    <row r="45" spans="1:80" ht="15">
      <c r="A45" t="s">
        <v>35</v>
      </c>
      <c r="B45" s="11"/>
      <c r="C45" s="11"/>
      <c r="D45" s="11"/>
      <c r="E45" s="11"/>
      <c r="F45" s="11"/>
      <c r="G45" s="11"/>
      <c r="H45" s="11"/>
      <c r="I45" s="19"/>
      <c r="J45" s="12"/>
      <c r="K45" s="19"/>
      <c r="L45" s="12"/>
      <c r="M45" s="12"/>
      <c r="N45" s="12"/>
      <c r="O45" s="12"/>
      <c r="P45" s="12"/>
      <c r="Q45" s="19"/>
      <c r="R45" s="12"/>
      <c r="S45" s="19"/>
      <c r="T45" s="12"/>
      <c r="U45" s="19"/>
      <c r="V45" s="12"/>
      <c r="W45" s="19"/>
      <c r="X45" s="12"/>
      <c r="Y45" s="19"/>
      <c r="Z45" s="12"/>
      <c r="AA45" s="19"/>
      <c r="AB45" s="12"/>
      <c r="AC45" s="11"/>
      <c r="AD45" s="11"/>
      <c r="AE45" s="11"/>
      <c r="AF45" t="s">
        <v>25</v>
      </c>
      <c r="AG45" s="12"/>
      <c r="AI45" s="20"/>
      <c r="AJ45" s="20">
        <f>MAX(AJ39:AJ43)-MIN(AJ39:AJ43)</f>
        <v>0.5699999999999719</v>
      </c>
      <c r="AK45" s="20"/>
      <c r="AL45" s="20">
        <f>MAX(AL39:AL43)-MIN(AL39:AL43)</f>
        <v>0.4899999999999878</v>
      </c>
      <c r="AM45" s="20"/>
      <c r="AN45" s="20">
        <f>MAX(AN39:AN43)-MIN(AN39:AN43)</f>
        <v>0.5800000000000054</v>
      </c>
      <c r="AO45" s="20"/>
      <c r="AP45" s="20">
        <f>MAX(AP39:AP43)-MIN(AP39:AP43)</f>
        <v>0.44999999999999574</v>
      </c>
      <c r="AQ45" s="20"/>
      <c r="AR45" s="20">
        <f>MAX(AR39:AR43)-MIN(AR39:AR43)</f>
        <v>0.6299999999999883</v>
      </c>
      <c r="AS45" s="20"/>
      <c r="AT45" s="20">
        <f>MAX(AT39:AT43)-MIN(AT39:AT43)</f>
        <v>0.3199999999999861</v>
      </c>
      <c r="AU45" s="20"/>
      <c r="AV45" s="20">
        <f>MAX(AV39:AV43)-MIN(AV39:AV43)</f>
        <v>0.18999999999999062</v>
      </c>
      <c r="AW45" s="20"/>
      <c r="AX45" s="20">
        <f>MAX(AX39:AX43)-MIN(AX39:AX43)</f>
        <v>0.6999999999999957</v>
      </c>
      <c r="AY45" s="20"/>
      <c r="AZ45" s="20">
        <f>MAX(AZ39:AZ43)-MIN(AZ39:AZ43)</f>
        <v>0.2599999999999838</v>
      </c>
      <c r="BA45" s="20"/>
      <c r="BB45" s="20">
        <f>MAX(BB39:BB43)-MIN(BB39:BB43)</f>
        <v>0.9299999999999855</v>
      </c>
      <c r="BE45" s="1"/>
      <c r="BF45" s="5"/>
      <c r="BG45" s="5"/>
      <c r="BH45" s="5"/>
      <c r="BI45" s="1"/>
      <c r="BJ45" s="1"/>
      <c r="BK45" s="1"/>
      <c r="BL45" s="1"/>
      <c r="BM45" s="1"/>
      <c r="BN45" s="1"/>
      <c r="BO45" s="1"/>
      <c r="BP45" s="1"/>
      <c r="BQ45" s="1"/>
      <c r="BR45" s="1"/>
      <c r="BS45" s="1"/>
      <c r="BT45" s="1"/>
      <c r="BU45" s="1"/>
      <c r="BV45" s="1"/>
      <c r="BW45" s="1"/>
      <c r="BX45" s="1"/>
      <c r="BY45" s="1"/>
      <c r="BZ45" s="1"/>
      <c r="CA45" s="1"/>
      <c r="CB45" s="1"/>
    </row>
    <row r="46" spans="2:80" ht="15">
      <c r="B46" s="11"/>
      <c r="C46" s="11"/>
      <c r="D46" s="9" t="s">
        <v>125</v>
      </c>
      <c r="E46" s="9" t="s">
        <v>112</v>
      </c>
      <c r="F46" s="9" t="s">
        <v>11</v>
      </c>
      <c r="I46" s="18"/>
      <c r="J46" s="1"/>
      <c r="K46" s="18"/>
      <c r="L46" s="1"/>
      <c r="M46" s="18"/>
      <c r="N46" s="1"/>
      <c r="O46" s="18"/>
      <c r="P46" s="1"/>
      <c r="Q46" s="18"/>
      <c r="R46" s="1"/>
      <c r="S46" s="18"/>
      <c r="T46" s="1"/>
      <c r="U46" s="20"/>
      <c r="V46" s="1"/>
      <c r="W46" s="20"/>
      <c r="X46" s="1"/>
      <c r="Y46" s="18"/>
      <c r="Z46" s="1"/>
      <c r="AA46" s="18"/>
      <c r="AB46" s="1"/>
      <c r="AD46" t="str">
        <f>TEXT(D46,"0000")&amp;"-"&amp;TEXT(E46,"0000")</f>
        <v>TS03-BP21</v>
      </c>
      <c r="AF46" t="s">
        <v>45</v>
      </c>
      <c r="AG46" s="5"/>
      <c r="AI46" s="20"/>
      <c r="AJ46" s="20">
        <f>AJ47</f>
        <v>62.004999999999995</v>
      </c>
      <c r="AK46" s="20"/>
      <c r="AL46" s="20">
        <f>AL47</f>
        <v>60.465</v>
      </c>
      <c r="AM46" s="20"/>
      <c r="AN46" s="20">
        <f>AN47</f>
        <v>61.97</v>
      </c>
      <c r="AO46" s="20"/>
      <c r="AP46" s="20">
        <f>AP47</f>
        <v>60.515</v>
      </c>
      <c r="AQ46" s="20"/>
      <c r="AR46" s="20">
        <f>AR47</f>
        <v>61.955</v>
      </c>
      <c r="AS46" s="20"/>
      <c r="AT46" s="20">
        <f>AT47</f>
        <v>63.30999999999999</v>
      </c>
      <c r="AU46" s="20"/>
      <c r="AV46" s="20">
        <f>AV47</f>
        <v>62.644999999999996</v>
      </c>
      <c r="AW46" s="20"/>
      <c r="AX46" s="20">
        <f>AX47</f>
        <v>62.760000000000005</v>
      </c>
      <c r="AY46" s="20"/>
      <c r="AZ46" s="20">
        <f>AZ47</f>
        <v>61.39999999999999</v>
      </c>
      <c r="BA46" s="20"/>
      <c r="BB46" s="20">
        <f>BB47</f>
        <v>60.83500000000001</v>
      </c>
      <c r="BE46" s="20"/>
      <c r="BF46" s="20"/>
      <c r="BG46" s="20"/>
      <c r="BH46" s="20"/>
      <c r="BI46" s="20"/>
      <c r="BJ46" s="1"/>
      <c r="BK46" s="1"/>
      <c r="BL46" s="1"/>
      <c r="BM46" s="1"/>
      <c r="BN46" s="1"/>
      <c r="BO46" s="1"/>
      <c r="BP46" s="1"/>
      <c r="BQ46" s="1"/>
      <c r="BR46" s="1"/>
      <c r="BS46" s="1"/>
      <c r="BT46" s="1"/>
      <c r="BU46" s="1"/>
      <c r="BV46" s="1"/>
      <c r="BW46" s="1"/>
      <c r="BX46" s="1"/>
      <c r="BY46" s="1"/>
      <c r="BZ46" s="1"/>
      <c r="CA46" s="1"/>
      <c r="CB46" s="1"/>
    </row>
    <row r="47" spans="2:80" ht="15">
      <c r="B47" s="11"/>
      <c r="C47" s="11"/>
      <c r="D47" s="9"/>
      <c r="E47" s="9"/>
      <c r="F47" s="9"/>
      <c r="I47" s="18"/>
      <c r="J47" s="1"/>
      <c r="K47" s="18"/>
      <c r="L47" s="1"/>
      <c r="M47" s="18"/>
      <c r="N47" s="1"/>
      <c r="O47" s="18"/>
      <c r="P47" s="1"/>
      <c r="Q47" s="18"/>
      <c r="R47" s="1"/>
      <c r="S47" s="18"/>
      <c r="T47" s="1"/>
      <c r="U47" s="20"/>
      <c r="V47" s="1"/>
      <c r="W47" s="20"/>
      <c r="X47" s="1"/>
      <c r="Y47" s="18"/>
      <c r="Z47" s="1"/>
      <c r="AA47" s="18"/>
      <c r="AB47" s="1"/>
      <c r="AF47" t="s">
        <v>46</v>
      </c>
      <c r="AG47" s="5"/>
      <c r="AI47" s="20"/>
      <c r="AJ47" s="20">
        <f>AVERAGE(AJ39:AJ43)</f>
        <v>62.004999999999995</v>
      </c>
      <c r="AK47" s="20"/>
      <c r="AL47" s="20">
        <f aca="true" t="shared" si="44" ref="AL47:AT47">AVERAGE(AL39:AL43)</f>
        <v>60.465</v>
      </c>
      <c r="AM47" s="20"/>
      <c r="AN47" s="20">
        <f t="shared" si="44"/>
        <v>61.97</v>
      </c>
      <c r="AO47" s="20"/>
      <c r="AP47" s="20">
        <f t="shared" si="44"/>
        <v>60.515</v>
      </c>
      <c r="AQ47" s="20"/>
      <c r="AR47" s="20">
        <f t="shared" si="44"/>
        <v>61.955</v>
      </c>
      <c r="AS47" s="20"/>
      <c r="AT47" s="20">
        <f t="shared" si="44"/>
        <v>63.30999999999999</v>
      </c>
      <c r="AU47" s="20"/>
      <c r="AV47" s="20">
        <f>AVERAGE(AV39:AV43)</f>
        <v>62.644999999999996</v>
      </c>
      <c r="AW47" s="20"/>
      <c r="AX47" s="20">
        <f>AVERAGE(AX39:AX43)</f>
        <v>62.760000000000005</v>
      </c>
      <c r="AY47" s="20"/>
      <c r="AZ47" s="20">
        <f>AVERAGE(AZ39:AZ43)</f>
        <v>61.39999999999999</v>
      </c>
      <c r="BA47" s="20"/>
      <c r="BB47" s="20">
        <f>AVERAGE(BB39:BB43)</f>
        <v>60.83500000000001</v>
      </c>
      <c r="BE47" s="1"/>
      <c r="BF47" s="5"/>
      <c r="BG47" s="5"/>
      <c r="BH47" s="5"/>
      <c r="BI47" s="1"/>
      <c r="BJ47" s="1"/>
      <c r="BK47" s="1"/>
      <c r="BL47" s="1"/>
      <c r="BM47" s="1"/>
      <c r="BN47" s="1"/>
      <c r="BO47" s="1"/>
      <c r="BP47" s="1"/>
      <c r="BQ47" s="1"/>
      <c r="BR47" s="1"/>
      <c r="BS47" s="1"/>
      <c r="BT47" s="1"/>
      <c r="BU47" s="1"/>
      <c r="BV47" s="1"/>
      <c r="BW47" s="1"/>
      <c r="BX47" s="1"/>
      <c r="BY47" s="1"/>
      <c r="BZ47" s="1"/>
      <c r="CA47" s="1"/>
      <c r="CB47" s="1"/>
    </row>
    <row r="48" spans="1:80" ht="15">
      <c r="A48" s="13"/>
      <c r="B48" s="13"/>
      <c r="C48" s="13"/>
      <c r="D48" s="13"/>
      <c r="E48" s="13"/>
      <c r="F48" s="13"/>
      <c r="G48" s="13"/>
      <c r="H48" s="13"/>
      <c r="I48" s="17"/>
      <c r="J48" s="14"/>
      <c r="K48" s="17"/>
      <c r="L48" s="14"/>
      <c r="M48" s="17"/>
      <c r="N48" s="14"/>
      <c r="O48" s="17"/>
      <c r="P48" s="14"/>
      <c r="Q48" s="17"/>
      <c r="R48" s="14"/>
      <c r="S48" s="17"/>
      <c r="T48" s="14"/>
      <c r="U48" s="17"/>
      <c r="V48" s="14"/>
      <c r="W48" s="17"/>
      <c r="X48" s="14"/>
      <c r="Y48" s="17"/>
      <c r="Z48" s="14"/>
      <c r="AA48" s="17"/>
      <c r="AB48" s="14"/>
      <c r="AC48" s="13"/>
      <c r="AD48" s="13"/>
      <c r="AE48" s="13"/>
      <c r="AF48" s="14"/>
      <c r="AG48" s="14"/>
      <c r="AH48" s="13"/>
      <c r="AI48" s="17"/>
      <c r="AJ48" s="17"/>
      <c r="AK48" s="17"/>
      <c r="AL48" s="17"/>
      <c r="AM48" s="17"/>
      <c r="AN48" s="17"/>
      <c r="AO48" s="17"/>
      <c r="AP48" s="17"/>
      <c r="AQ48" s="17"/>
      <c r="AR48" s="17"/>
      <c r="AS48" s="17"/>
      <c r="AT48" s="17"/>
      <c r="AU48" s="17"/>
      <c r="AV48" s="17"/>
      <c r="AW48" s="17"/>
      <c r="AX48" s="17"/>
      <c r="AY48" s="17"/>
      <c r="AZ48" s="17"/>
      <c r="BA48" s="17"/>
      <c r="BB48" s="17"/>
      <c r="BE48" s="1"/>
      <c r="BF48" s="5"/>
      <c r="BG48" s="5"/>
      <c r="BH48" s="5"/>
      <c r="BI48" s="1"/>
      <c r="BJ48" s="1"/>
      <c r="BK48" s="1"/>
      <c r="BL48" s="1"/>
      <c r="BM48" s="1"/>
      <c r="BN48" s="1"/>
      <c r="BO48" s="1"/>
      <c r="BP48" s="1"/>
      <c r="BQ48" s="1"/>
      <c r="BR48" s="1"/>
      <c r="BS48" s="1"/>
      <c r="BT48" s="1"/>
      <c r="BU48" s="1"/>
      <c r="BV48" s="1"/>
      <c r="BW48" s="1"/>
      <c r="BX48" s="1"/>
      <c r="BY48" s="1"/>
      <c r="BZ48" s="1"/>
      <c r="CA48" s="1"/>
      <c r="CB48" s="1"/>
    </row>
    <row r="49" spans="1:80" ht="15">
      <c r="A49" s="15"/>
      <c r="B49" s="10">
        <v>59010</v>
      </c>
      <c r="C49" s="10">
        <v>59015</v>
      </c>
      <c r="D49" s="9" t="s">
        <v>127</v>
      </c>
      <c r="E49" s="9" t="s">
        <v>112</v>
      </c>
      <c r="F49" s="9" t="s">
        <v>11</v>
      </c>
      <c r="G49" s="15" t="str">
        <f>TEXT(B49,"00000")&amp;"-"&amp;TEXT(C49,"00000")</f>
        <v>59010-59015</v>
      </c>
      <c r="H49" s="15" t="str">
        <f>TEXT(D49,"0000")&amp;"-"&amp;TEXT(E49,"0000")</f>
        <v>TS04-BP21</v>
      </c>
      <c r="I49" s="18">
        <v>110.43</v>
      </c>
      <c r="J49" s="16">
        <v>0.1</v>
      </c>
      <c r="K49" s="18">
        <v>108.09</v>
      </c>
      <c r="L49" s="16">
        <v>0.1</v>
      </c>
      <c r="M49" s="18">
        <v>110.34</v>
      </c>
      <c r="N49" s="16">
        <v>0.1</v>
      </c>
      <c r="O49" s="18">
        <v>108.11</v>
      </c>
      <c r="P49" s="16">
        <v>0.1</v>
      </c>
      <c r="Q49" s="18">
        <v>110.27</v>
      </c>
      <c r="R49" s="16">
        <v>0.1</v>
      </c>
      <c r="S49" s="18">
        <v>111.51</v>
      </c>
      <c r="T49" s="16">
        <v>0.1</v>
      </c>
      <c r="U49" s="27">
        <v>111.08</v>
      </c>
      <c r="V49" s="16">
        <v>0.1</v>
      </c>
      <c r="W49" s="27">
        <v>111.2</v>
      </c>
      <c r="X49" s="16">
        <v>0.1</v>
      </c>
      <c r="Y49" s="18">
        <v>109.07</v>
      </c>
      <c r="Z49" s="16">
        <v>0.1</v>
      </c>
      <c r="AA49" s="18">
        <v>107.99</v>
      </c>
      <c r="AB49" s="16">
        <v>0.1</v>
      </c>
      <c r="AC49" s="15"/>
      <c r="AD49" s="15" t="str">
        <f>H49</f>
        <v>TS04-BP21</v>
      </c>
      <c r="AE49" s="15" t="str">
        <f>TEXT(B49,"00000")&amp;"-"&amp;TEXT(C49,"00000")</f>
        <v>59010-59015</v>
      </c>
      <c r="AF49" s="3">
        <v>28.09</v>
      </c>
      <c r="AG49" s="3">
        <v>72.76</v>
      </c>
      <c r="AH49" s="2" t="s">
        <v>17</v>
      </c>
      <c r="AI49" s="21">
        <f>I49</f>
        <v>110.43</v>
      </c>
      <c r="AJ49" s="21">
        <f>AI49+$AF49-$AG49</f>
        <v>65.76</v>
      </c>
      <c r="AK49" s="21">
        <f>K49</f>
        <v>108.09</v>
      </c>
      <c r="AL49" s="21">
        <f>AK49+$AF49-$AG49</f>
        <v>63.42</v>
      </c>
      <c r="AM49" s="21">
        <f>M49</f>
        <v>110.34</v>
      </c>
      <c r="AN49" s="21">
        <f>AM49+$AF49-$AG49</f>
        <v>65.67</v>
      </c>
      <c r="AO49" s="21">
        <f>O49</f>
        <v>108.11</v>
      </c>
      <c r="AP49" s="21">
        <f>AO49+$AF49-$AG49</f>
        <v>63.43999999999998</v>
      </c>
      <c r="AQ49" s="21">
        <f>Q49</f>
        <v>110.27</v>
      </c>
      <c r="AR49" s="21">
        <f>AQ49+$AF49-$AG49</f>
        <v>65.59999999999998</v>
      </c>
      <c r="AS49" s="21">
        <f>S49</f>
        <v>111.51</v>
      </c>
      <c r="AT49" s="21">
        <f>AS49+$AF49-$AG49</f>
        <v>66.83999999999999</v>
      </c>
      <c r="AU49" s="21">
        <f>U49</f>
        <v>111.08</v>
      </c>
      <c r="AV49" s="21">
        <f>AU49+$AF49-$AG49</f>
        <v>66.40999999999998</v>
      </c>
      <c r="AW49" s="21">
        <f>W49</f>
        <v>111.2</v>
      </c>
      <c r="AX49" s="21">
        <f>AW49+$AF49-$AG49</f>
        <v>66.52999999999999</v>
      </c>
      <c r="AY49" s="21">
        <f>Y49</f>
        <v>109.07</v>
      </c>
      <c r="AZ49" s="21">
        <f>AY49+$AF49-$AG49</f>
        <v>64.39999999999999</v>
      </c>
      <c r="BA49" s="21">
        <f>AA49</f>
        <v>107.99</v>
      </c>
      <c r="BB49" s="21">
        <f>BA49+$AF49-$AG49</f>
        <v>63.31999999999998</v>
      </c>
      <c r="BE49" s="1"/>
      <c r="BF49" s="5"/>
      <c r="BG49" s="5"/>
      <c r="BH49" s="5"/>
      <c r="BI49" s="1"/>
      <c r="BJ49" s="1"/>
      <c r="BK49" s="1"/>
      <c r="BL49" s="1"/>
      <c r="BM49" s="1"/>
      <c r="BN49" s="1"/>
      <c r="BO49" s="1"/>
      <c r="BP49" s="1"/>
      <c r="BQ49" s="1"/>
      <c r="BR49" s="1"/>
      <c r="BS49" s="1"/>
      <c r="BT49" s="1"/>
      <c r="BU49" s="1"/>
      <c r="BV49" s="1"/>
      <c r="BW49" s="1"/>
      <c r="BX49" s="1"/>
      <c r="BY49" s="1"/>
      <c r="BZ49" s="1"/>
      <c r="CA49" s="1"/>
      <c r="CB49" s="1"/>
    </row>
    <row r="50" spans="1:80" ht="15">
      <c r="A50" s="15"/>
      <c r="B50" s="10">
        <v>59191</v>
      </c>
      <c r="C50" s="10">
        <v>59197</v>
      </c>
      <c r="D50" s="9" t="s">
        <v>127</v>
      </c>
      <c r="E50" s="9" t="s">
        <v>112</v>
      </c>
      <c r="F50" s="9" t="s">
        <v>11</v>
      </c>
      <c r="G50" s="15" t="str">
        <f>TEXT(B50,"00000")&amp;"-"&amp;TEXT(C50,"00000")</f>
        <v>59191-59197</v>
      </c>
      <c r="H50" s="15" t="str">
        <f>TEXT(D50,"0000")&amp;"-"&amp;TEXT(E50,"0000")</f>
        <v>TS04-BP21</v>
      </c>
      <c r="I50" s="18">
        <v>80.73</v>
      </c>
      <c r="J50" s="16">
        <v>0.1</v>
      </c>
      <c r="K50" s="18">
        <v>78.29</v>
      </c>
      <c r="L50" s="16">
        <v>0.1</v>
      </c>
      <c r="M50" s="18">
        <v>80.63</v>
      </c>
      <c r="N50" s="16">
        <v>0.1</v>
      </c>
      <c r="O50" s="18">
        <v>78.41</v>
      </c>
      <c r="P50" s="16"/>
      <c r="Q50" s="18">
        <v>80.58</v>
      </c>
      <c r="R50" s="16">
        <v>0.1</v>
      </c>
      <c r="S50" s="18">
        <v>81.89</v>
      </c>
      <c r="T50" s="16">
        <v>0.1</v>
      </c>
      <c r="U50" s="27">
        <v>81.58</v>
      </c>
      <c r="V50" s="16">
        <v>0.1</v>
      </c>
      <c r="W50" s="27">
        <v>81.62</v>
      </c>
      <c r="X50" s="16">
        <v>0.1</v>
      </c>
      <c r="Y50" s="18">
        <v>79.57</v>
      </c>
      <c r="Z50" s="16">
        <v>0.1</v>
      </c>
      <c r="AA50" s="18">
        <v>78.31</v>
      </c>
      <c r="AB50" s="16">
        <v>0.1</v>
      </c>
      <c r="AC50" s="15"/>
      <c r="AD50" s="15" t="str">
        <f>H50</f>
        <v>TS04-BP21</v>
      </c>
      <c r="AE50" s="15" t="str">
        <f>TEXT(B50,"00000")&amp;"-"&amp;TEXT(C50,"00000")</f>
        <v>59191-59197</v>
      </c>
      <c r="AF50" s="3">
        <v>27.86</v>
      </c>
      <c r="AG50" s="3">
        <v>43.26</v>
      </c>
      <c r="AH50" s="2"/>
      <c r="AI50" s="21">
        <f>I50</f>
        <v>80.73</v>
      </c>
      <c r="AJ50" s="21">
        <f>AI50+$AF50-$AG50</f>
        <v>65.33000000000001</v>
      </c>
      <c r="AK50" s="21">
        <f>K50</f>
        <v>78.29</v>
      </c>
      <c r="AL50" s="21">
        <f>AK50+$AF50-$AG50</f>
        <v>62.89000000000001</v>
      </c>
      <c r="AM50" s="21">
        <f>M50</f>
        <v>80.63</v>
      </c>
      <c r="AN50" s="21">
        <f>AM50+$AF50-$AG50</f>
        <v>65.22999999999999</v>
      </c>
      <c r="AO50" s="21">
        <f>O50</f>
        <v>78.41</v>
      </c>
      <c r="AP50" s="21">
        <f>AO50+$AF50-$AG50</f>
        <v>63.01</v>
      </c>
      <c r="AQ50" s="21">
        <f>Q50</f>
        <v>80.58</v>
      </c>
      <c r="AR50" s="21">
        <f>AQ50+$AF50-$AG50</f>
        <v>65.18</v>
      </c>
      <c r="AS50" s="21">
        <f>S50</f>
        <v>81.89</v>
      </c>
      <c r="AT50" s="21">
        <f>AS50+$AF50-$AG50</f>
        <v>66.49000000000001</v>
      </c>
      <c r="AU50" s="21">
        <f>U50</f>
        <v>81.58</v>
      </c>
      <c r="AV50" s="21">
        <f>AU50+$AF50-$AG50</f>
        <v>66.18</v>
      </c>
      <c r="AW50" s="21">
        <f>W50</f>
        <v>81.62</v>
      </c>
      <c r="AX50" s="21">
        <f>AW50+$AF50-$AG50</f>
        <v>66.22</v>
      </c>
      <c r="AY50" s="21">
        <f>Y50</f>
        <v>79.57</v>
      </c>
      <c r="AZ50" s="21">
        <f>AY50+$AF50-$AG50</f>
        <v>64.16999999999999</v>
      </c>
      <c r="BA50" s="21">
        <f>AA50</f>
        <v>78.31</v>
      </c>
      <c r="BB50" s="21">
        <f>BA50+$AF50-$AG50</f>
        <v>62.910000000000004</v>
      </c>
      <c r="BE50" s="1"/>
      <c r="BF50" s="5"/>
      <c r="BG50" s="5"/>
      <c r="BH50" s="5"/>
      <c r="BI50" s="1"/>
      <c r="BJ50" s="1"/>
      <c r="BK50" s="1"/>
      <c r="BL50" s="1"/>
      <c r="BM50" s="1"/>
      <c r="BN50" s="1"/>
      <c r="BO50" s="1"/>
      <c r="BP50" s="1"/>
      <c r="BQ50" s="1"/>
      <c r="BR50" s="1"/>
      <c r="BS50" s="1"/>
      <c r="BT50" s="1"/>
      <c r="BU50" s="1"/>
      <c r="BV50" s="1"/>
      <c r="BW50" s="1"/>
      <c r="BX50" s="1"/>
      <c r="BY50" s="1"/>
      <c r="BZ50" s="1"/>
      <c r="CA50" s="1"/>
      <c r="CB50" s="1"/>
    </row>
    <row r="51" spans="1:80" ht="15">
      <c r="A51" s="15" t="s">
        <v>136</v>
      </c>
      <c r="B51" s="10">
        <v>59191</v>
      </c>
      <c r="C51" s="10">
        <v>59197</v>
      </c>
      <c r="D51" s="9" t="s">
        <v>127</v>
      </c>
      <c r="E51" s="9" t="s">
        <v>112</v>
      </c>
      <c r="F51" s="9" t="s">
        <v>11</v>
      </c>
      <c r="G51" s="15" t="str">
        <f>TEXT(B51,"00000")&amp;"-"&amp;TEXT(C51,"00000")</f>
        <v>59191-59197</v>
      </c>
      <c r="H51" s="15" t="str">
        <f>TEXT(D51,"0000")&amp;"-"&amp;TEXT(E51,"0000")</f>
        <v>TS04-BP21</v>
      </c>
      <c r="I51" s="18">
        <v>80.38</v>
      </c>
      <c r="J51" s="16">
        <v>0.1</v>
      </c>
      <c r="K51" s="18">
        <v>77.97</v>
      </c>
      <c r="L51" s="16">
        <v>0.1</v>
      </c>
      <c r="M51" s="18">
        <v>80.29</v>
      </c>
      <c r="N51" s="16">
        <v>0.1</v>
      </c>
      <c r="O51" s="18">
        <v>78.06</v>
      </c>
      <c r="P51" s="16"/>
      <c r="Q51" s="18">
        <v>80.24</v>
      </c>
      <c r="R51" s="16">
        <v>0.1</v>
      </c>
      <c r="S51" s="18">
        <v>81.66</v>
      </c>
      <c r="T51" s="16"/>
      <c r="U51" s="27"/>
      <c r="V51" s="16"/>
      <c r="W51" s="27"/>
      <c r="X51" s="16"/>
      <c r="Y51" s="18">
        <v>79.16</v>
      </c>
      <c r="Z51" s="16">
        <v>0.1</v>
      </c>
      <c r="AA51" s="18">
        <v>77.69</v>
      </c>
      <c r="AB51" s="16">
        <v>0.1</v>
      </c>
      <c r="AC51" s="15"/>
      <c r="AD51" s="15"/>
      <c r="AE51" s="15"/>
      <c r="AF51" s="3"/>
      <c r="AG51" s="3"/>
      <c r="AH51" s="2"/>
      <c r="AI51" s="21"/>
      <c r="AJ51" s="21"/>
      <c r="AK51" s="21"/>
      <c r="AL51" s="21"/>
      <c r="AM51" s="21"/>
      <c r="AN51" s="21"/>
      <c r="AO51" s="21"/>
      <c r="AP51" s="21"/>
      <c r="AQ51" s="21"/>
      <c r="AR51" s="21"/>
      <c r="AS51" s="21"/>
      <c r="AT51" s="21"/>
      <c r="AU51" s="21"/>
      <c r="AV51" s="21"/>
      <c r="AW51" s="21"/>
      <c r="AX51" s="21"/>
      <c r="AY51" s="21"/>
      <c r="AZ51" s="21"/>
      <c r="BA51" s="21"/>
      <c r="BB51" s="21"/>
      <c r="BE51" s="1"/>
      <c r="BF51" s="5"/>
      <c r="BG51" s="5"/>
      <c r="BH51" s="5"/>
      <c r="BI51" s="1"/>
      <c r="BJ51" s="1"/>
      <c r="BK51" s="1"/>
      <c r="BL51" s="1"/>
      <c r="BM51" s="1"/>
      <c r="BN51" s="1"/>
      <c r="BO51" s="1"/>
      <c r="BP51" s="1"/>
      <c r="BQ51" s="1"/>
      <c r="BR51" s="1"/>
      <c r="BS51" s="1"/>
      <c r="BT51" s="1"/>
      <c r="BU51" s="1"/>
      <c r="BV51" s="1"/>
      <c r="BW51" s="1"/>
      <c r="BX51" s="1"/>
      <c r="BY51" s="1"/>
      <c r="BZ51" s="1"/>
      <c r="CA51" s="1"/>
      <c r="CB51" s="1"/>
    </row>
    <row r="52" spans="1:80" ht="15">
      <c r="A52" s="15"/>
      <c r="B52" s="10"/>
      <c r="C52" s="10"/>
      <c r="D52" s="9"/>
      <c r="E52" s="9"/>
      <c r="F52" s="9"/>
      <c r="G52" s="15"/>
      <c r="H52" s="15"/>
      <c r="I52" s="18"/>
      <c r="J52" s="16"/>
      <c r="K52" s="18"/>
      <c r="L52" s="16"/>
      <c r="M52" s="18"/>
      <c r="N52" s="16"/>
      <c r="O52" s="18"/>
      <c r="P52" s="16"/>
      <c r="Q52" s="18"/>
      <c r="R52" s="16"/>
      <c r="S52" s="18"/>
      <c r="T52" s="16"/>
      <c r="U52" s="27"/>
      <c r="V52" s="16"/>
      <c r="W52" s="27"/>
      <c r="X52" s="16"/>
      <c r="Y52" s="18"/>
      <c r="Z52" s="16"/>
      <c r="AA52" s="18"/>
      <c r="AB52" s="16"/>
      <c r="AC52" s="15"/>
      <c r="AD52" s="15"/>
      <c r="AE52" s="15"/>
      <c r="AF52" s="3"/>
      <c r="AG52" s="3"/>
      <c r="AH52" s="2"/>
      <c r="AI52" s="21"/>
      <c r="AJ52" s="21"/>
      <c r="AK52" s="21"/>
      <c r="AL52" s="21"/>
      <c r="AM52" s="21"/>
      <c r="AN52" s="21"/>
      <c r="AO52" s="21"/>
      <c r="AP52" s="21"/>
      <c r="AQ52" s="21"/>
      <c r="AR52" s="21"/>
      <c r="AS52" s="21"/>
      <c r="AT52" s="21"/>
      <c r="AU52" s="21"/>
      <c r="AV52" s="21"/>
      <c r="AW52" s="21"/>
      <c r="AX52" s="21"/>
      <c r="AY52" s="21"/>
      <c r="AZ52" s="21"/>
      <c r="BA52" s="21"/>
      <c r="BB52" s="21"/>
      <c r="BE52" s="1"/>
      <c r="BF52" s="5"/>
      <c r="BG52" s="5"/>
      <c r="BH52" s="5"/>
      <c r="BI52" s="1"/>
      <c r="BJ52" s="1"/>
      <c r="BK52" s="1"/>
      <c r="BL52" s="1"/>
      <c r="BM52" s="1"/>
      <c r="BN52" s="1"/>
      <c r="BO52" s="1"/>
      <c r="BP52" s="1"/>
      <c r="BQ52" s="1"/>
      <c r="BR52" s="1"/>
      <c r="BS52" s="1"/>
      <c r="BT52" s="1"/>
      <c r="BU52" s="1"/>
      <c r="BV52" s="1"/>
      <c r="BW52" s="1"/>
      <c r="BX52" s="1"/>
      <c r="BY52" s="1"/>
      <c r="BZ52" s="1"/>
      <c r="CA52" s="1"/>
      <c r="CB52" s="1"/>
    </row>
    <row r="53" spans="1:80" ht="15">
      <c r="A53" s="15"/>
      <c r="B53" s="10"/>
      <c r="C53" s="10"/>
      <c r="D53" s="9"/>
      <c r="E53" s="9"/>
      <c r="F53" s="9"/>
      <c r="G53" s="15"/>
      <c r="H53" s="15"/>
      <c r="I53" s="18"/>
      <c r="J53" s="16"/>
      <c r="K53" s="18"/>
      <c r="L53" s="16"/>
      <c r="M53" s="18"/>
      <c r="N53" s="16"/>
      <c r="O53" s="18"/>
      <c r="P53" s="16"/>
      <c r="Q53" s="18"/>
      <c r="R53" s="16"/>
      <c r="S53" s="18"/>
      <c r="T53" s="16"/>
      <c r="U53" s="27"/>
      <c r="V53" s="16"/>
      <c r="W53" s="27"/>
      <c r="X53" s="16"/>
      <c r="Y53" s="18"/>
      <c r="Z53" s="16"/>
      <c r="AA53" s="18"/>
      <c r="AB53" s="16"/>
      <c r="AC53" s="15"/>
      <c r="AD53" s="15"/>
      <c r="AE53" s="15"/>
      <c r="AF53" s="3"/>
      <c r="AG53" s="3"/>
      <c r="AH53" s="2"/>
      <c r="AI53" s="21"/>
      <c r="AJ53" s="21"/>
      <c r="AK53" s="21"/>
      <c r="AL53" s="21"/>
      <c r="AM53" s="21"/>
      <c r="AN53" s="21"/>
      <c r="AO53" s="21"/>
      <c r="AP53" s="21"/>
      <c r="AQ53" s="21"/>
      <c r="AR53" s="21"/>
      <c r="AS53" s="21"/>
      <c r="AT53" s="21"/>
      <c r="AU53" s="21"/>
      <c r="AV53" s="21"/>
      <c r="AW53" s="21"/>
      <c r="AX53" s="21"/>
      <c r="AY53" s="21"/>
      <c r="AZ53" s="21"/>
      <c r="BA53" s="21"/>
      <c r="BB53" s="21"/>
      <c r="BE53" s="1"/>
      <c r="BF53" s="5"/>
      <c r="BG53" s="5"/>
      <c r="BH53" s="5"/>
      <c r="BI53" s="1"/>
      <c r="BJ53" s="1"/>
      <c r="BK53" s="1"/>
      <c r="BL53" s="1"/>
      <c r="BM53" s="1"/>
      <c r="BN53" s="1"/>
      <c r="BO53" s="1"/>
      <c r="BP53" s="1"/>
      <c r="BQ53" s="1"/>
      <c r="BR53" s="1"/>
      <c r="BS53" s="1"/>
      <c r="BT53" s="1"/>
      <c r="BU53" s="1"/>
      <c r="BV53" s="1"/>
      <c r="BW53" s="1"/>
      <c r="BX53" s="1"/>
      <c r="BY53" s="1"/>
      <c r="BZ53" s="1"/>
      <c r="CA53" s="1"/>
      <c r="CB53" s="1"/>
    </row>
    <row r="54" spans="1:80" ht="15">
      <c r="A54" s="13"/>
      <c r="B54" s="13"/>
      <c r="C54" s="13"/>
      <c r="D54" s="13"/>
      <c r="E54" s="13"/>
      <c r="F54" s="13"/>
      <c r="G54" s="13"/>
      <c r="H54" s="13"/>
      <c r="I54" s="14"/>
      <c r="J54" s="14"/>
      <c r="K54" s="14"/>
      <c r="L54" s="14"/>
      <c r="M54" s="14"/>
      <c r="N54" s="14"/>
      <c r="O54" s="14"/>
      <c r="P54" s="14"/>
      <c r="Q54" s="14"/>
      <c r="R54" s="14"/>
      <c r="S54" s="14"/>
      <c r="T54" s="14"/>
      <c r="U54" s="14"/>
      <c r="V54" s="14"/>
      <c r="W54" s="14"/>
      <c r="X54" s="14"/>
      <c r="Y54" s="14"/>
      <c r="Z54" s="14"/>
      <c r="AA54" s="14"/>
      <c r="AB54" s="14"/>
      <c r="AC54" s="13"/>
      <c r="AD54" s="13"/>
      <c r="AE54" s="13"/>
      <c r="AF54" s="14"/>
      <c r="AG54" s="14"/>
      <c r="AH54" s="13"/>
      <c r="AI54" s="17"/>
      <c r="AJ54" s="17"/>
      <c r="AK54" s="17"/>
      <c r="AL54" s="17"/>
      <c r="AM54" s="17"/>
      <c r="AN54" s="17"/>
      <c r="AO54" s="17"/>
      <c r="AP54" s="17"/>
      <c r="AQ54" s="17"/>
      <c r="AR54" s="17"/>
      <c r="AS54" s="17"/>
      <c r="AT54" s="17"/>
      <c r="AU54" s="17"/>
      <c r="AV54" s="17"/>
      <c r="AW54" s="17"/>
      <c r="AX54" s="17"/>
      <c r="AY54" s="17"/>
      <c r="AZ54" s="17"/>
      <c r="BA54" s="17"/>
      <c r="BB54" s="17"/>
      <c r="BE54" s="1"/>
      <c r="BF54" s="5"/>
      <c r="BG54" s="5"/>
      <c r="BH54" s="5"/>
      <c r="BI54" s="1"/>
      <c r="BJ54" s="1"/>
      <c r="BK54" s="1"/>
      <c r="BL54" s="1"/>
      <c r="BM54" s="1"/>
      <c r="BN54" s="1"/>
      <c r="BO54" s="1"/>
      <c r="BP54" s="1"/>
      <c r="BQ54" s="1"/>
      <c r="BR54" s="1"/>
      <c r="BS54" s="1"/>
      <c r="BT54" s="1"/>
      <c r="BU54" s="1"/>
      <c r="BV54" s="1"/>
      <c r="BW54" s="1"/>
      <c r="BX54" s="1"/>
      <c r="BY54" s="1"/>
      <c r="BZ54" s="1"/>
      <c r="CA54" s="1"/>
      <c r="CB54" s="1"/>
    </row>
    <row r="55" spans="1:80" ht="15">
      <c r="A55" t="s">
        <v>36</v>
      </c>
      <c r="B55" s="11"/>
      <c r="C55" s="11"/>
      <c r="D55" s="11"/>
      <c r="E55" s="11"/>
      <c r="F55" s="11"/>
      <c r="G55" s="11"/>
      <c r="H55" s="11"/>
      <c r="I55" s="12"/>
      <c r="J55" s="12"/>
      <c r="K55" s="12"/>
      <c r="L55" s="12"/>
      <c r="M55" s="12"/>
      <c r="N55" s="12"/>
      <c r="O55" s="12"/>
      <c r="P55" s="12"/>
      <c r="Q55" s="12"/>
      <c r="R55" s="12"/>
      <c r="S55" s="12"/>
      <c r="T55" s="12"/>
      <c r="U55" s="12"/>
      <c r="V55" s="12"/>
      <c r="W55" s="12"/>
      <c r="X55" s="12"/>
      <c r="Y55" s="12"/>
      <c r="Z55" s="12"/>
      <c r="AA55" s="12"/>
      <c r="AB55" s="12"/>
      <c r="AC55" s="11"/>
      <c r="AD55" s="11"/>
      <c r="AE55" s="11"/>
      <c r="AF55" s="11" t="s">
        <v>25</v>
      </c>
      <c r="AG55" s="12"/>
      <c r="AI55" s="20"/>
      <c r="AJ55" s="20">
        <f>MAX(AJ49:AJ53)-MIN(AJ49:AJ53)</f>
        <v>0.4299999999999926</v>
      </c>
      <c r="AK55" s="20"/>
      <c r="AL55" s="20">
        <f>MAX(AL49:AL53)-MIN(AL49:AL53)</f>
        <v>0.529999999999994</v>
      </c>
      <c r="AM55" s="20"/>
      <c r="AN55" s="20">
        <f>MAX(AN49:AN53)-MIN(AN49:AN53)</f>
        <v>0.44000000000001194</v>
      </c>
      <c r="AO55" s="20"/>
      <c r="AP55" s="20">
        <f>MAX(AP49:AP53)-MIN(AP49:AP53)</f>
        <v>0.4299999999999855</v>
      </c>
      <c r="AQ55" s="20"/>
      <c r="AR55" s="20">
        <f>MAX(AR49:AR53)-MIN(AR49:AR53)</f>
        <v>0.4199999999999733</v>
      </c>
      <c r="AS55" s="20"/>
      <c r="AT55" s="20">
        <f>MAX(AT49:AT53)-MIN(AT49:AT53)</f>
        <v>0.3499999999999801</v>
      </c>
      <c r="AU55" s="20"/>
      <c r="AV55" s="20">
        <f>MAX(AV49:AV53)-MIN(AV49:AV53)</f>
        <v>0.22999999999997556</v>
      </c>
      <c r="AW55" s="20"/>
      <c r="AX55" s="20">
        <f>MAX(AX49:AX53)-MIN(AX49:AX53)</f>
        <v>0.30999999999998806</v>
      </c>
      <c r="AY55" s="20"/>
      <c r="AZ55" s="20">
        <f>MAX(AZ49:AZ53)-MIN(AZ49:AZ53)</f>
        <v>0.23000000000000398</v>
      </c>
      <c r="BA55" s="20"/>
      <c r="BB55" s="20">
        <f>MAX(BB49:BB53)-MIN(BB49:BB53)</f>
        <v>0.4099999999999753</v>
      </c>
      <c r="BE55" s="1"/>
      <c r="BF55" s="5"/>
      <c r="BG55" s="5"/>
      <c r="BH55" s="5"/>
      <c r="BI55" s="1"/>
      <c r="BJ55" s="1"/>
      <c r="BK55" s="1"/>
      <c r="BL55" s="1"/>
      <c r="BM55" s="1"/>
      <c r="BN55" s="1"/>
      <c r="BO55" s="1"/>
      <c r="BP55" s="1"/>
      <c r="BQ55" s="1"/>
      <c r="BR55" s="1"/>
      <c r="BS55" s="1"/>
      <c r="BT55" s="1"/>
      <c r="BU55" s="1"/>
      <c r="BV55" s="1"/>
      <c r="BW55" s="1"/>
      <c r="BX55" s="1"/>
      <c r="BY55" s="1"/>
      <c r="BZ55" s="1"/>
      <c r="CA55" s="1"/>
      <c r="CB55" s="1"/>
    </row>
    <row r="56" spans="2:80" ht="15">
      <c r="B56" s="11"/>
      <c r="C56" s="11"/>
      <c r="D56" s="10" t="s">
        <v>127</v>
      </c>
      <c r="E56" s="10" t="s">
        <v>112</v>
      </c>
      <c r="F56" s="9" t="s">
        <v>11</v>
      </c>
      <c r="I56" s="1"/>
      <c r="J56" s="1"/>
      <c r="K56" s="1"/>
      <c r="L56" s="1"/>
      <c r="M56" s="1"/>
      <c r="N56" s="1"/>
      <c r="O56" s="1"/>
      <c r="P56" s="1"/>
      <c r="Q56" s="1"/>
      <c r="R56" s="1"/>
      <c r="S56" s="1"/>
      <c r="T56" s="1"/>
      <c r="U56" s="1"/>
      <c r="V56" s="1"/>
      <c r="W56" s="1"/>
      <c r="X56" s="1"/>
      <c r="Y56" s="1"/>
      <c r="Z56" s="1"/>
      <c r="AA56" s="1"/>
      <c r="AB56" s="1"/>
      <c r="AD56" t="str">
        <f>TEXT(D56,"0000")&amp;"-"&amp;TEXT(E56,"0000")</f>
        <v>TS04-BP21</v>
      </c>
      <c r="AF56" t="s">
        <v>45</v>
      </c>
      <c r="AG56" s="5"/>
      <c r="AI56" s="22"/>
      <c r="AJ56" s="20">
        <f>AJ57</f>
        <v>65.54500000000002</v>
      </c>
      <c r="AK56" s="20"/>
      <c r="AL56" s="20">
        <f>AL57</f>
        <v>63.155</v>
      </c>
      <c r="AM56" s="22"/>
      <c r="AN56" s="20">
        <f>AN57</f>
        <v>65.44999999999999</v>
      </c>
      <c r="AO56" s="20"/>
      <c r="AP56" s="20">
        <f>AP57</f>
        <v>63.224999999999994</v>
      </c>
      <c r="AQ56" s="22"/>
      <c r="AR56" s="20">
        <f>AR57</f>
        <v>65.38999999999999</v>
      </c>
      <c r="AS56" s="20"/>
      <c r="AT56" s="20">
        <f>AT57</f>
        <v>66.66499999999999</v>
      </c>
      <c r="AU56" s="20"/>
      <c r="AV56" s="20">
        <f>AV57</f>
        <v>66.29499999999999</v>
      </c>
      <c r="AW56" s="20"/>
      <c r="AX56" s="20">
        <f>AX57</f>
        <v>66.375</v>
      </c>
      <c r="AY56" s="22"/>
      <c r="AZ56" s="20">
        <f>AZ57</f>
        <v>64.285</v>
      </c>
      <c r="BA56" s="20"/>
      <c r="BB56" s="20">
        <f>BB57</f>
        <v>63.114999999999995</v>
      </c>
      <c r="BE56" s="20"/>
      <c r="BF56" s="20"/>
      <c r="BG56" s="20"/>
      <c r="BH56" s="20"/>
      <c r="BI56" s="20"/>
      <c r="BJ56" s="1"/>
      <c r="BK56" s="1"/>
      <c r="BL56" s="1"/>
      <c r="BM56" s="1"/>
      <c r="BN56" s="1"/>
      <c r="BO56" s="1"/>
      <c r="BP56" s="1"/>
      <c r="BQ56" s="1"/>
      <c r="BR56" s="1"/>
      <c r="BS56" s="1"/>
      <c r="BT56" s="1"/>
      <c r="BU56" s="1"/>
      <c r="BV56" s="1"/>
      <c r="BW56" s="1"/>
      <c r="BX56" s="1"/>
      <c r="BY56" s="1"/>
      <c r="BZ56" s="1"/>
      <c r="CA56" s="1"/>
      <c r="CB56" s="1"/>
    </row>
    <row r="57" spans="9:80" ht="15">
      <c r="I57" s="1"/>
      <c r="J57" s="1"/>
      <c r="K57" s="1"/>
      <c r="L57" s="1"/>
      <c r="M57" s="1"/>
      <c r="N57" s="1"/>
      <c r="O57" s="1"/>
      <c r="P57" s="1"/>
      <c r="Q57" s="1"/>
      <c r="R57" s="1"/>
      <c r="S57" s="1"/>
      <c r="T57" s="1"/>
      <c r="U57" s="1"/>
      <c r="V57" s="1"/>
      <c r="W57" s="1"/>
      <c r="X57" s="1"/>
      <c r="Y57" s="1"/>
      <c r="Z57" s="1"/>
      <c r="AA57" s="1"/>
      <c r="AB57" s="1"/>
      <c r="AF57" t="s">
        <v>46</v>
      </c>
      <c r="AG57" s="5"/>
      <c r="AI57" s="20"/>
      <c r="AJ57" s="20">
        <f>AVERAGE(AJ49:AJ53)</f>
        <v>65.54500000000002</v>
      </c>
      <c r="AK57" s="20"/>
      <c r="AL57" s="20">
        <f>AVERAGE(AL49:AL53)</f>
        <v>63.155</v>
      </c>
      <c r="AM57" s="20"/>
      <c r="AN57" s="20">
        <f>AVERAGE(AN49:AN53)</f>
        <v>65.44999999999999</v>
      </c>
      <c r="AO57" s="20"/>
      <c r="AP57" s="20">
        <f>AVERAGE(AP49:AP53)</f>
        <v>63.224999999999994</v>
      </c>
      <c r="AQ57" s="20"/>
      <c r="AR57" s="20">
        <f>AVERAGE(AR49:AR53)</f>
        <v>65.38999999999999</v>
      </c>
      <c r="AS57" s="20"/>
      <c r="AT57" s="20">
        <f>AVERAGE(AT49:AT53)</f>
        <v>66.66499999999999</v>
      </c>
      <c r="AU57" s="20"/>
      <c r="AV57" s="20">
        <f>AVERAGE(AV49:AV53)</f>
        <v>66.29499999999999</v>
      </c>
      <c r="AW57" s="20"/>
      <c r="AX57" s="20">
        <f>AVERAGE(AX49:AX53)</f>
        <v>66.375</v>
      </c>
      <c r="AY57" s="20"/>
      <c r="AZ57" s="20">
        <f>AVERAGE(AZ49:AZ53)</f>
        <v>64.285</v>
      </c>
      <c r="BA57" s="20"/>
      <c r="BB57" s="20">
        <f>AVERAGE(BB49:BB53)</f>
        <v>63.114999999999995</v>
      </c>
      <c r="BE57" s="1"/>
      <c r="BF57" s="5"/>
      <c r="BG57" s="5"/>
      <c r="BH57" s="5"/>
      <c r="BI57" s="1"/>
      <c r="BJ57" s="1"/>
      <c r="BK57" s="1"/>
      <c r="BL57" s="1"/>
      <c r="BM57" s="1"/>
      <c r="BN57" s="1"/>
      <c r="BO57" s="1"/>
      <c r="BP57" s="1"/>
      <c r="BQ57" s="1"/>
      <c r="BR57" s="1"/>
      <c r="BS57" s="1"/>
      <c r="BT57" s="1"/>
      <c r="BU57" s="1"/>
      <c r="BV57" s="1"/>
      <c r="BW57" s="1"/>
      <c r="BX57" s="1"/>
      <c r="BY57" s="1"/>
      <c r="BZ57" s="1"/>
      <c r="CA57" s="1"/>
      <c r="CB57" s="1"/>
    </row>
    <row r="58" spans="9:80" ht="15">
      <c r="I58" s="1"/>
      <c r="J58" s="1"/>
      <c r="K58" s="1"/>
      <c r="L58" s="1"/>
      <c r="M58" s="1"/>
      <c r="N58" s="1"/>
      <c r="O58" s="1"/>
      <c r="P58" s="1"/>
      <c r="Q58" s="1"/>
      <c r="R58" s="1"/>
      <c r="S58" s="1"/>
      <c r="T58" s="1"/>
      <c r="U58" s="1"/>
      <c r="V58" s="1"/>
      <c r="W58" s="1"/>
      <c r="X58" s="1"/>
      <c r="Y58" s="1"/>
      <c r="Z58" s="1"/>
      <c r="AA58" s="1"/>
      <c r="AB58" s="1"/>
      <c r="AF58" s="5"/>
      <c r="AG58" s="5"/>
      <c r="AI58" s="1"/>
      <c r="AJ58" s="1"/>
      <c r="AK58" s="1"/>
      <c r="AL58" s="1"/>
      <c r="AM58" s="1"/>
      <c r="AN58" s="1"/>
      <c r="AO58" s="1"/>
      <c r="AP58" s="1"/>
      <c r="AQ58" s="1"/>
      <c r="AR58" s="1"/>
      <c r="AS58" s="1"/>
      <c r="AT58" s="1"/>
      <c r="AU58" s="1"/>
      <c r="AV58" s="1"/>
      <c r="AW58" s="1"/>
      <c r="AX58" s="1"/>
      <c r="AY58" s="1"/>
      <c r="AZ58" s="1"/>
      <c r="BA58" s="1"/>
      <c r="BB58" s="1"/>
      <c r="BE58" s="1"/>
      <c r="BF58" s="5"/>
      <c r="BG58" s="5"/>
      <c r="BH58" s="5"/>
      <c r="BI58" s="1"/>
      <c r="BJ58" s="1"/>
      <c r="BK58" s="1"/>
      <c r="BL58" s="1"/>
      <c r="BM58" s="1"/>
      <c r="BN58" s="1"/>
      <c r="BO58" s="1"/>
      <c r="BP58" s="1"/>
      <c r="BQ58" s="1"/>
      <c r="BR58" s="1"/>
      <c r="BS58" s="1"/>
      <c r="BT58" s="1"/>
      <c r="BU58" s="1"/>
      <c r="BV58" s="1"/>
      <c r="BW58" s="1"/>
      <c r="BX58" s="1"/>
      <c r="BY58" s="1"/>
      <c r="BZ58" s="1"/>
      <c r="CA58" s="1"/>
      <c r="CB58" s="1"/>
    </row>
    <row r="59" spans="1:96" ht="15">
      <c r="A59" s="15" t="s">
        <v>121</v>
      </c>
      <c r="B59" s="26"/>
      <c r="C59" s="26"/>
      <c r="D59" s="26"/>
      <c r="E59" s="26"/>
      <c r="F59" s="26"/>
      <c r="G59" s="15"/>
      <c r="H59" s="15"/>
      <c r="I59" s="25"/>
      <c r="J59" s="24"/>
      <c r="K59" s="25"/>
      <c r="L59" s="16"/>
      <c r="M59" s="16"/>
      <c r="N59" s="16"/>
      <c r="O59" s="16"/>
      <c r="P59" s="16"/>
      <c r="Q59" s="25"/>
      <c r="R59" s="16"/>
      <c r="S59" s="16"/>
      <c r="T59" s="16"/>
      <c r="U59" s="16"/>
      <c r="V59" s="16"/>
      <c r="W59" s="16"/>
      <c r="X59" s="16"/>
      <c r="Y59" s="25"/>
      <c r="Z59" s="16"/>
      <c r="AA59" s="16"/>
      <c r="AB59" s="16"/>
      <c r="AC59" s="15"/>
      <c r="AD59" s="15"/>
      <c r="AE59" s="15"/>
      <c r="AF59" s="24"/>
      <c r="AG59" s="24"/>
      <c r="AH59" s="24"/>
      <c r="AI59" s="21"/>
      <c r="AJ59" s="21"/>
      <c r="AK59" s="21"/>
      <c r="AL59" s="21"/>
      <c r="AM59" s="21"/>
      <c r="AN59" s="21"/>
      <c r="AO59" s="21"/>
      <c r="AP59" s="21"/>
      <c r="AQ59" s="21"/>
      <c r="AR59" s="21"/>
      <c r="AS59" s="21"/>
      <c r="AT59" s="21"/>
      <c r="AU59" s="21"/>
      <c r="AV59" s="21"/>
      <c r="AW59" s="21"/>
      <c r="AX59" s="21"/>
      <c r="AY59" s="21"/>
      <c r="AZ59" s="21"/>
      <c r="BA59" s="21"/>
      <c r="BB59" s="21"/>
      <c r="BC59" s="15"/>
      <c r="BD59" s="15"/>
      <c r="BE59" s="16"/>
      <c r="BF59" s="24"/>
      <c r="BG59" s="24"/>
      <c r="BH59" s="24"/>
      <c r="BI59" s="21"/>
      <c r="BJ59" s="21"/>
      <c r="BK59" s="21"/>
      <c r="BL59" s="21"/>
      <c r="BM59" s="21"/>
      <c r="BN59" s="21"/>
      <c r="BO59" s="21"/>
      <c r="BP59" s="21"/>
      <c r="BQ59" s="21"/>
      <c r="BR59" s="21"/>
      <c r="BS59" s="21"/>
      <c r="BT59" s="21"/>
      <c r="BU59" s="21"/>
      <c r="BV59" s="21"/>
      <c r="BW59" s="21"/>
      <c r="BX59" s="21"/>
      <c r="BY59" s="21"/>
      <c r="BZ59" s="21"/>
      <c r="CA59" s="21"/>
      <c r="CB59" s="21"/>
      <c r="CE59" s="1"/>
      <c r="CF59" s="20"/>
      <c r="CG59" s="20"/>
      <c r="CH59" s="20"/>
      <c r="CI59" s="20"/>
      <c r="CJ59" s="20"/>
      <c r="CK59" s="20"/>
      <c r="CL59" s="20"/>
      <c r="CM59" s="20"/>
      <c r="CN59" s="20"/>
      <c r="CO59" s="20"/>
      <c r="CP59" s="23"/>
      <c r="CQ59" s="20"/>
      <c r="CR59" s="20"/>
    </row>
    <row r="60" spans="2:80" ht="15">
      <c r="B60" s="10" t="s">
        <v>19</v>
      </c>
      <c r="C60" s="10" t="s">
        <v>20</v>
      </c>
      <c r="D60" s="10" t="s">
        <v>27</v>
      </c>
      <c r="E60" s="10" t="s">
        <v>28</v>
      </c>
      <c r="F60" s="10" t="s">
        <v>9</v>
      </c>
      <c r="G60" t="s">
        <v>1</v>
      </c>
      <c r="H60" s="4" t="s">
        <v>0</v>
      </c>
      <c r="I60" s="6" t="s">
        <v>14</v>
      </c>
      <c r="J60" t="s">
        <v>10</v>
      </c>
      <c r="K60" s="6" t="s">
        <v>15</v>
      </c>
      <c r="L60" t="s">
        <v>10</v>
      </c>
      <c r="M60" s="6" t="s">
        <v>66</v>
      </c>
      <c r="N60" t="s">
        <v>10</v>
      </c>
      <c r="O60" s="6" t="s">
        <v>95</v>
      </c>
      <c r="P60" t="s">
        <v>10</v>
      </c>
      <c r="Q60" s="6" t="s">
        <v>101</v>
      </c>
      <c r="R60" t="s">
        <v>10</v>
      </c>
      <c r="S60" s="6" t="s">
        <v>102</v>
      </c>
      <c r="T60" t="s">
        <v>10</v>
      </c>
      <c r="Y60" s="6" t="s">
        <v>113</v>
      </c>
      <c r="Z60" t="s">
        <v>10</v>
      </c>
      <c r="AA60" s="6" t="s">
        <v>114</v>
      </c>
      <c r="AB60" t="s">
        <v>10</v>
      </c>
      <c r="AD60" t="s">
        <v>0</v>
      </c>
      <c r="AE60" t="s">
        <v>1</v>
      </c>
      <c r="AF60" s="2" t="s">
        <v>3</v>
      </c>
      <c r="AG60" s="2" t="s">
        <v>69</v>
      </c>
      <c r="AH60" s="2" t="s">
        <v>16</v>
      </c>
      <c r="AI60" t="s">
        <v>67</v>
      </c>
      <c r="AK60" t="s">
        <v>68</v>
      </c>
      <c r="AM60" t="s">
        <v>70</v>
      </c>
      <c r="BE60" s="1"/>
      <c r="BF60" s="5"/>
      <c r="BG60" s="5"/>
      <c r="BH60" s="5"/>
      <c r="BI60" s="1"/>
      <c r="BJ60" s="1"/>
      <c r="BK60" s="1"/>
      <c r="BL60" s="1"/>
      <c r="BM60" s="1"/>
      <c r="BN60" s="1"/>
      <c r="BO60" s="1"/>
      <c r="BP60" s="1"/>
      <c r="BQ60" s="1"/>
      <c r="BR60" s="1"/>
      <c r="BS60" s="1"/>
      <c r="BT60" s="1"/>
      <c r="BU60" s="1"/>
      <c r="BV60" s="1"/>
      <c r="BW60" s="1"/>
      <c r="BX60" s="1"/>
      <c r="BY60" s="1"/>
      <c r="BZ60" s="1"/>
      <c r="CA60" s="1"/>
      <c r="CB60" s="1"/>
    </row>
    <row r="61" spans="1:80" ht="1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t="s">
        <v>2</v>
      </c>
      <c r="AJ61" s="13" t="s">
        <v>5</v>
      </c>
      <c r="AK61" s="13" t="s">
        <v>2</v>
      </c>
      <c r="AL61" s="13" t="s">
        <v>5</v>
      </c>
      <c r="AM61" s="13" t="s">
        <v>2</v>
      </c>
      <c r="AN61" s="13" t="s">
        <v>5</v>
      </c>
      <c r="AO61" s="13" t="s">
        <v>2</v>
      </c>
      <c r="AP61" s="13" t="s">
        <v>5</v>
      </c>
      <c r="AQ61" s="13"/>
      <c r="AR61" s="13"/>
      <c r="AS61" s="13"/>
      <c r="AT61" s="13"/>
      <c r="AU61" s="13"/>
      <c r="AV61" s="13"/>
      <c r="AW61" s="13"/>
      <c r="AX61" s="13"/>
      <c r="AY61" s="13" t="s">
        <v>2</v>
      </c>
      <c r="AZ61" s="13" t="s">
        <v>5</v>
      </c>
      <c r="BA61" s="13" t="s">
        <v>2</v>
      </c>
      <c r="BB61" s="13" t="s">
        <v>5</v>
      </c>
      <c r="BE61" s="1"/>
      <c r="BF61" s="5"/>
      <c r="BG61" s="5"/>
      <c r="BH61" s="5"/>
      <c r="BI61" s="1"/>
      <c r="BJ61" s="1"/>
      <c r="BK61" s="1"/>
      <c r="BL61" s="1"/>
      <c r="BM61" s="1"/>
      <c r="BN61" s="1"/>
      <c r="BO61" s="1"/>
      <c r="BP61" s="1"/>
      <c r="BQ61" s="1"/>
      <c r="BR61" s="1"/>
      <c r="BS61" s="1"/>
      <c r="BT61" s="1"/>
      <c r="BU61" s="1"/>
      <c r="BV61" s="1"/>
      <c r="BW61" s="1"/>
      <c r="BX61" s="1"/>
      <c r="BY61" s="1"/>
      <c r="BZ61" s="1"/>
      <c r="CA61" s="1"/>
      <c r="CB61" s="1"/>
    </row>
    <row r="62" spans="1:80" ht="15">
      <c r="A62" s="15"/>
      <c r="B62" s="10">
        <v>59010</v>
      </c>
      <c r="C62" s="10">
        <v>59015</v>
      </c>
      <c r="D62" s="9" t="s">
        <v>30</v>
      </c>
      <c r="E62" s="9" t="s">
        <v>112</v>
      </c>
      <c r="F62" s="9" t="str">
        <f>F$46</f>
        <v>BIPM</v>
      </c>
      <c r="G62" s="15" t="str">
        <f>TEXT(B62,"00000")&amp;"-"&amp;TEXT(C62,"00000")</f>
        <v>59010-59015</v>
      </c>
      <c r="H62" s="15" t="str">
        <f>TEXT(D62,"0000")&amp;"-"&amp;TEXT(E62,"0000")</f>
        <v>BP1C-BP21</v>
      </c>
      <c r="I62" s="18">
        <v>-153.17</v>
      </c>
      <c r="J62" s="16">
        <v>0.1</v>
      </c>
      <c r="K62" s="18">
        <v>-146.5</v>
      </c>
      <c r="L62" s="16">
        <v>0.1</v>
      </c>
      <c r="M62" s="18">
        <v>-153.6</v>
      </c>
      <c r="N62" s="16">
        <v>0.1</v>
      </c>
      <c r="O62" s="18">
        <v>-147.57</v>
      </c>
      <c r="P62" s="16">
        <v>0.1</v>
      </c>
      <c r="Q62" s="18"/>
      <c r="R62" s="16"/>
      <c r="S62" s="18"/>
      <c r="T62" s="16"/>
      <c r="U62" s="16"/>
      <c r="V62" s="16"/>
      <c r="W62" s="16"/>
      <c r="X62" s="16"/>
      <c r="Y62" s="18"/>
      <c r="Z62" s="16"/>
      <c r="AA62" s="18"/>
      <c r="AB62" s="16"/>
      <c r="AC62" s="15"/>
      <c r="AD62" s="15" t="str">
        <f>H62</f>
        <v>BP1C-BP21</v>
      </c>
      <c r="AE62" s="15" t="str">
        <f>TEXT(B62,"00000")&amp;"-"&amp;TEXT(C62,"00000")</f>
        <v>59010-59015</v>
      </c>
      <c r="AF62" s="3">
        <v>234.99</v>
      </c>
      <c r="AG62" s="3">
        <v>72.76</v>
      </c>
      <c r="AH62" s="2" t="s">
        <v>17</v>
      </c>
      <c r="AI62" s="21">
        <f>I62</f>
        <v>-153.17</v>
      </c>
      <c r="AJ62" s="21">
        <f>AI62+$AF62-$AG62</f>
        <v>9.060000000000016</v>
      </c>
      <c r="AK62" s="21">
        <f>K62</f>
        <v>-146.5</v>
      </c>
      <c r="AL62" s="21">
        <f>AK62+$AF62-$AG62</f>
        <v>15.730000000000004</v>
      </c>
      <c r="AM62" s="21">
        <f>M62</f>
        <v>-153.6</v>
      </c>
      <c r="AN62" s="21">
        <f>AM62+$AF62-$AG62</f>
        <v>8.63000000000001</v>
      </c>
      <c r="AO62" s="21">
        <f>O62</f>
        <v>-147.57</v>
      </c>
      <c r="AP62" s="21">
        <f>AO62+$AF62-$AG62</f>
        <v>14.66000000000001</v>
      </c>
      <c r="AQ62" s="21"/>
      <c r="AR62" s="21"/>
      <c r="AS62" s="21"/>
      <c r="AT62" s="21"/>
      <c r="AU62" s="21"/>
      <c r="AV62" s="21"/>
      <c r="AW62" s="21"/>
      <c r="AX62" s="21"/>
      <c r="AY62" s="21"/>
      <c r="AZ62" s="21"/>
      <c r="BA62" s="21"/>
      <c r="BB62" s="21"/>
      <c r="BE62" s="1"/>
      <c r="BF62" s="5"/>
      <c r="BG62" s="5"/>
      <c r="BH62" s="5"/>
      <c r="BI62" s="1"/>
      <c r="BJ62" s="1"/>
      <c r="BK62" s="1"/>
      <c r="BL62" s="1"/>
      <c r="BM62" s="1"/>
      <c r="BN62" s="1"/>
      <c r="BO62" s="1"/>
      <c r="BP62" s="1"/>
      <c r="BQ62" s="1"/>
      <c r="BR62" s="1"/>
      <c r="BS62" s="1"/>
      <c r="BT62" s="1"/>
      <c r="BU62" s="1"/>
      <c r="BV62" s="1"/>
      <c r="BW62" s="1"/>
      <c r="BX62" s="1"/>
      <c r="BY62" s="1"/>
      <c r="BZ62" s="1"/>
      <c r="CA62" s="1"/>
      <c r="CB62" s="1"/>
    </row>
    <row r="63" spans="1:80" ht="15">
      <c r="A63" s="15"/>
      <c r="B63" s="10">
        <v>59191</v>
      </c>
      <c r="C63" s="10">
        <v>59197</v>
      </c>
      <c r="D63" s="9" t="s">
        <v>30</v>
      </c>
      <c r="E63" s="9" t="s">
        <v>112</v>
      </c>
      <c r="F63" s="9" t="str">
        <f>F$46</f>
        <v>BIPM</v>
      </c>
      <c r="G63" s="15" t="str">
        <f>TEXT(B63,"00000")&amp;"-"&amp;TEXT(C63,"00000")</f>
        <v>59191-59197</v>
      </c>
      <c r="H63" s="15" t="str">
        <f>TEXT(D63,"0000")&amp;"-"&amp;TEXT(E63,"0000")</f>
        <v>BP1C-BP21</v>
      </c>
      <c r="I63" s="18">
        <v>-182.78</v>
      </c>
      <c r="J63" s="16">
        <v>0.1</v>
      </c>
      <c r="K63" s="18">
        <v>-176.16</v>
      </c>
      <c r="L63" s="16">
        <v>0.1</v>
      </c>
      <c r="M63" s="18">
        <v>-183.15</v>
      </c>
      <c r="N63" s="16">
        <v>0.1</v>
      </c>
      <c r="O63" s="18">
        <v>-177.15</v>
      </c>
      <c r="P63" s="16"/>
      <c r="Q63" s="18"/>
      <c r="R63" s="16"/>
      <c r="S63" s="18"/>
      <c r="T63" s="16"/>
      <c r="U63" s="16"/>
      <c r="V63" s="16"/>
      <c r="W63" s="16"/>
      <c r="X63" s="16"/>
      <c r="Y63" s="18"/>
      <c r="Z63" s="16"/>
      <c r="AA63" s="18"/>
      <c r="AB63" s="16"/>
      <c r="AC63" s="15"/>
      <c r="AD63" s="15" t="str">
        <f>H63</f>
        <v>BP1C-BP21</v>
      </c>
      <c r="AE63" s="15" t="str">
        <f>TEXT(B63,"00000")&amp;"-"&amp;TEXT(C63,"00000")</f>
        <v>59191-59197</v>
      </c>
      <c r="AF63" s="3">
        <v>235.71</v>
      </c>
      <c r="AG63" s="3">
        <v>43.26</v>
      </c>
      <c r="AH63" s="2"/>
      <c r="AI63" s="21">
        <f>I63</f>
        <v>-182.78</v>
      </c>
      <c r="AJ63" s="21">
        <f>AI63+$AF63-$AG63</f>
        <v>9.670000000000009</v>
      </c>
      <c r="AK63" s="21">
        <f>K63</f>
        <v>-176.16</v>
      </c>
      <c r="AL63" s="21">
        <f>AK63+$AF63-$AG63</f>
        <v>16.290000000000013</v>
      </c>
      <c r="AM63" s="21">
        <f>M63</f>
        <v>-183.15</v>
      </c>
      <c r="AN63" s="21">
        <f>AM63+$AF63-$AG63</f>
        <v>9.300000000000004</v>
      </c>
      <c r="AO63" s="21">
        <f>O63</f>
        <v>-177.15</v>
      </c>
      <c r="AP63" s="21">
        <f>AO63+$AF63-$AG63</f>
        <v>15.300000000000004</v>
      </c>
      <c r="AQ63" s="21"/>
      <c r="AR63" s="21"/>
      <c r="AS63" s="21"/>
      <c r="AT63" s="21"/>
      <c r="AU63" s="21"/>
      <c r="AV63" s="21"/>
      <c r="AW63" s="21"/>
      <c r="AX63" s="21"/>
      <c r="AY63" s="21"/>
      <c r="AZ63" s="21"/>
      <c r="BA63" s="21"/>
      <c r="BB63" s="21"/>
      <c r="BE63" s="1"/>
      <c r="BF63" s="5"/>
      <c r="BG63" s="5"/>
      <c r="BH63" s="5"/>
      <c r="BI63" s="1"/>
      <c r="BJ63" s="1"/>
      <c r="BK63" s="1"/>
      <c r="BL63" s="1"/>
      <c r="BM63" s="1"/>
      <c r="BN63" s="1"/>
      <c r="BO63" s="1"/>
      <c r="BP63" s="1"/>
      <c r="BQ63" s="1"/>
      <c r="BR63" s="1"/>
      <c r="BS63" s="1"/>
      <c r="BT63" s="1"/>
      <c r="BU63" s="1"/>
      <c r="BV63" s="1"/>
      <c r="BW63" s="1"/>
      <c r="BX63" s="1"/>
      <c r="BY63" s="1"/>
      <c r="BZ63" s="1"/>
      <c r="CA63" s="1"/>
      <c r="CB63" s="1"/>
    </row>
    <row r="64" spans="1:80" ht="15">
      <c r="A64" s="15"/>
      <c r="B64" s="10"/>
      <c r="C64" s="10"/>
      <c r="D64" s="9"/>
      <c r="E64" s="9"/>
      <c r="F64" s="9"/>
      <c r="G64" s="15"/>
      <c r="H64" s="15"/>
      <c r="I64" s="18"/>
      <c r="J64" s="16"/>
      <c r="K64" s="18"/>
      <c r="L64" s="16"/>
      <c r="M64" s="18"/>
      <c r="N64" s="16"/>
      <c r="O64" s="18"/>
      <c r="P64" s="16"/>
      <c r="Q64" s="18"/>
      <c r="R64" s="16"/>
      <c r="S64" s="18"/>
      <c r="T64" s="16"/>
      <c r="U64" s="16"/>
      <c r="V64" s="16"/>
      <c r="W64" s="16"/>
      <c r="X64" s="16"/>
      <c r="Y64" s="18"/>
      <c r="Z64" s="16"/>
      <c r="AA64" s="18"/>
      <c r="AB64" s="16"/>
      <c r="AC64" s="15"/>
      <c r="AD64" s="15"/>
      <c r="AE64" s="15"/>
      <c r="AF64" s="3"/>
      <c r="AG64" s="3"/>
      <c r="AH64" s="2"/>
      <c r="AI64" s="21"/>
      <c r="AJ64" s="21"/>
      <c r="AK64" s="21"/>
      <c r="AL64" s="21"/>
      <c r="AM64" s="21"/>
      <c r="AN64" s="21"/>
      <c r="AO64" s="21"/>
      <c r="AP64" s="21"/>
      <c r="AQ64" s="21"/>
      <c r="AR64" s="21"/>
      <c r="AS64" s="21"/>
      <c r="AT64" s="21"/>
      <c r="AU64" s="21"/>
      <c r="AV64" s="21"/>
      <c r="AW64" s="21"/>
      <c r="AX64" s="21"/>
      <c r="AY64" s="21"/>
      <c r="AZ64" s="21"/>
      <c r="BA64" s="21"/>
      <c r="BB64" s="21"/>
      <c r="BE64" s="1"/>
      <c r="BF64" s="5"/>
      <c r="BG64" s="5"/>
      <c r="BH64" s="5"/>
      <c r="BI64" s="1"/>
      <c r="BJ64" s="1"/>
      <c r="BK64" s="1"/>
      <c r="BL64" s="1"/>
      <c r="BM64" s="1"/>
      <c r="BN64" s="1"/>
      <c r="BO64" s="1"/>
      <c r="BP64" s="1"/>
      <c r="BQ64" s="1"/>
      <c r="BR64" s="1"/>
      <c r="BS64" s="1"/>
      <c r="BT64" s="1"/>
      <c r="BU64" s="1"/>
      <c r="BV64" s="1"/>
      <c r="BW64" s="1"/>
      <c r="BX64" s="1"/>
      <c r="BY64" s="1"/>
      <c r="BZ64" s="1"/>
      <c r="CA64" s="1"/>
      <c r="CB64" s="1"/>
    </row>
    <row r="65" spans="1:80" ht="15">
      <c r="A65" s="15"/>
      <c r="B65" s="10"/>
      <c r="C65" s="10"/>
      <c r="D65" s="9"/>
      <c r="E65" s="9"/>
      <c r="F65" s="9"/>
      <c r="G65" s="15"/>
      <c r="H65" s="15"/>
      <c r="I65" s="18"/>
      <c r="J65" s="16"/>
      <c r="K65" s="18"/>
      <c r="L65" s="16"/>
      <c r="M65" s="18"/>
      <c r="N65" s="16"/>
      <c r="O65" s="18"/>
      <c r="P65" s="16"/>
      <c r="Q65" s="18"/>
      <c r="R65" s="16"/>
      <c r="S65" s="18"/>
      <c r="T65" s="16"/>
      <c r="U65" s="16"/>
      <c r="V65" s="16"/>
      <c r="W65" s="16"/>
      <c r="X65" s="16"/>
      <c r="Y65" s="18"/>
      <c r="Z65" s="16"/>
      <c r="AA65" s="18"/>
      <c r="AB65" s="16"/>
      <c r="AC65" s="15"/>
      <c r="AD65" s="15"/>
      <c r="AE65" s="15"/>
      <c r="AF65" s="3"/>
      <c r="AG65" s="3"/>
      <c r="AH65" s="2"/>
      <c r="AI65" s="21"/>
      <c r="AJ65" s="21"/>
      <c r="AK65" s="21"/>
      <c r="AL65" s="21"/>
      <c r="AM65" s="21"/>
      <c r="AN65" s="21"/>
      <c r="AO65" s="21"/>
      <c r="AP65" s="21"/>
      <c r="AQ65" s="21"/>
      <c r="AR65" s="21"/>
      <c r="AS65" s="21"/>
      <c r="AT65" s="21"/>
      <c r="AU65" s="21"/>
      <c r="AV65" s="21"/>
      <c r="AW65" s="21"/>
      <c r="AX65" s="21"/>
      <c r="AY65" s="21"/>
      <c r="AZ65" s="21"/>
      <c r="BA65" s="21"/>
      <c r="BB65" s="21"/>
      <c r="BE65" s="1"/>
      <c r="BF65" s="5"/>
      <c r="BG65" s="5"/>
      <c r="BH65" s="5"/>
      <c r="BI65" s="1"/>
      <c r="BJ65" s="1"/>
      <c r="BK65" s="1"/>
      <c r="BL65" s="1"/>
      <c r="BM65" s="1"/>
      <c r="BN65" s="1"/>
      <c r="BO65" s="1"/>
      <c r="BP65" s="1"/>
      <c r="BQ65" s="1"/>
      <c r="BR65" s="1"/>
      <c r="BS65" s="1"/>
      <c r="BT65" s="1"/>
      <c r="BU65" s="1"/>
      <c r="BV65" s="1"/>
      <c r="BW65" s="1"/>
      <c r="BX65" s="1"/>
      <c r="BY65" s="1"/>
      <c r="BZ65" s="1"/>
      <c r="CA65" s="1"/>
      <c r="CB65" s="1"/>
    </row>
    <row r="66" spans="1:80" ht="15">
      <c r="A66" s="13"/>
      <c r="B66" s="13"/>
      <c r="C66" s="13"/>
      <c r="D66" s="13"/>
      <c r="E66" s="13"/>
      <c r="F66" s="13"/>
      <c r="G66" s="13"/>
      <c r="H66" s="13"/>
      <c r="I66" s="17"/>
      <c r="J66" s="14"/>
      <c r="K66" s="17"/>
      <c r="L66" s="14"/>
      <c r="M66" s="14"/>
      <c r="N66" s="14"/>
      <c r="O66" s="14"/>
      <c r="P66" s="14"/>
      <c r="Q66" s="17"/>
      <c r="R66" s="14"/>
      <c r="S66" s="14"/>
      <c r="T66" s="14"/>
      <c r="U66" s="14"/>
      <c r="V66" s="14"/>
      <c r="W66" s="14"/>
      <c r="X66" s="14"/>
      <c r="Y66" s="17"/>
      <c r="Z66" s="14"/>
      <c r="AA66" s="14"/>
      <c r="AB66" s="14"/>
      <c r="AC66" s="13"/>
      <c r="AD66" s="13"/>
      <c r="AE66" s="13"/>
      <c r="AF66" s="14"/>
      <c r="AG66" s="14"/>
      <c r="AH66" s="13"/>
      <c r="AI66" s="17"/>
      <c r="AJ66" s="17"/>
      <c r="AK66" s="17"/>
      <c r="AL66" s="17"/>
      <c r="AM66" s="17"/>
      <c r="AN66" s="17"/>
      <c r="AO66" s="17"/>
      <c r="AP66" s="17"/>
      <c r="AQ66" s="17"/>
      <c r="AR66" s="17"/>
      <c r="AS66" s="17"/>
      <c r="AT66" s="17"/>
      <c r="AU66" s="17"/>
      <c r="AV66" s="17"/>
      <c r="AW66" s="17"/>
      <c r="AX66" s="17"/>
      <c r="AY66" s="17"/>
      <c r="AZ66" s="17"/>
      <c r="BA66" s="17"/>
      <c r="BB66" s="17"/>
      <c r="BE66" s="1"/>
      <c r="BF66" s="5"/>
      <c r="BG66" s="5"/>
      <c r="BH66" s="5"/>
      <c r="BI66" s="1"/>
      <c r="BJ66" s="1"/>
      <c r="BK66" s="1"/>
      <c r="BL66" s="1"/>
      <c r="BM66" s="1"/>
      <c r="BN66" s="1"/>
      <c r="BO66" s="1"/>
      <c r="BP66" s="1"/>
      <c r="BQ66" s="1"/>
      <c r="BR66" s="1"/>
      <c r="BS66" s="1"/>
      <c r="BT66" s="1"/>
      <c r="BU66" s="1"/>
      <c r="BV66" s="1"/>
      <c r="BW66" s="1"/>
      <c r="BX66" s="1"/>
      <c r="BY66" s="1"/>
      <c r="BZ66" s="1"/>
      <c r="CA66" s="1"/>
      <c r="CB66" s="1"/>
    </row>
    <row r="67" spans="1:80" ht="15">
      <c r="A67" t="s">
        <v>134</v>
      </c>
      <c r="B67" s="11"/>
      <c r="C67" s="11"/>
      <c r="D67" s="11"/>
      <c r="E67" s="11"/>
      <c r="F67" s="11"/>
      <c r="G67" s="11"/>
      <c r="H67" s="11"/>
      <c r="I67" s="19"/>
      <c r="J67" s="12"/>
      <c r="K67" s="19"/>
      <c r="L67" s="12"/>
      <c r="M67" s="12"/>
      <c r="N67" s="12"/>
      <c r="O67" s="12"/>
      <c r="P67" s="12"/>
      <c r="Q67" s="19"/>
      <c r="R67" s="12"/>
      <c r="S67" s="12"/>
      <c r="T67" s="12"/>
      <c r="U67" s="12"/>
      <c r="V67" s="12"/>
      <c r="W67" s="12"/>
      <c r="X67" s="12"/>
      <c r="Y67" s="19"/>
      <c r="Z67" s="12"/>
      <c r="AA67" s="12"/>
      <c r="AB67" s="12"/>
      <c r="AC67" s="11"/>
      <c r="AD67" s="11"/>
      <c r="AE67" s="11"/>
      <c r="AF67" t="s">
        <v>25</v>
      </c>
      <c r="AG67" s="12"/>
      <c r="AI67" s="20"/>
      <c r="AJ67" s="20">
        <f>MAX(AJ62:AJ65)-MIN(AJ62:AJ65)</f>
        <v>0.6099999999999923</v>
      </c>
      <c r="AK67" s="20"/>
      <c r="AL67" s="20">
        <f>MAX(AL62:AL65)-MIN(AL62:AL65)</f>
        <v>0.5600000000000094</v>
      </c>
      <c r="AM67" s="20"/>
      <c r="AN67" s="20">
        <f>MAX(AN62:AN65)-MIN(AN62:AN65)</f>
        <v>0.6699999999999946</v>
      </c>
      <c r="AO67" s="20"/>
      <c r="AP67" s="20"/>
      <c r="AQ67" s="20"/>
      <c r="AR67" s="20"/>
      <c r="AS67" s="20"/>
      <c r="AT67" s="20"/>
      <c r="AU67" s="20"/>
      <c r="AV67" s="20"/>
      <c r="AW67" s="20"/>
      <c r="AX67" s="20"/>
      <c r="AY67" s="20"/>
      <c r="AZ67" s="20"/>
      <c r="BA67" s="20"/>
      <c r="BB67" s="20"/>
      <c r="BE67" s="1"/>
      <c r="BF67" s="5"/>
      <c r="BG67" s="5"/>
      <c r="BH67" s="5"/>
      <c r="BI67" s="1"/>
      <c r="BJ67" s="1"/>
      <c r="BK67" s="1"/>
      <c r="BL67" s="1"/>
      <c r="BM67" s="1"/>
      <c r="BN67" s="1"/>
      <c r="BO67" s="1"/>
      <c r="BP67" s="1"/>
      <c r="BQ67" s="1"/>
      <c r="BR67" s="1"/>
      <c r="BS67" s="1"/>
      <c r="BT67" s="1"/>
      <c r="BU67" s="1"/>
      <c r="BV67" s="1"/>
      <c r="BW67" s="1"/>
      <c r="BX67" s="1"/>
      <c r="BY67" s="1"/>
      <c r="BZ67" s="1"/>
      <c r="CA67" s="1"/>
      <c r="CB67" s="1"/>
    </row>
    <row r="68" spans="2:80" ht="15">
      <c r="B68" s="11"/>
      <c r="C68" s="11"/>
      <c r="D68" s="9" t="s">
        <v>30</v>
      </c>
      <c r="E68" s="9" t="s">
        <v>65</v>
      </c>
      <c r="F68" s="9" t="s">
        <v>11</v>
      </c>
      <c r="I68" s="18"/>
      <c r="J68" s="1"/>
      <c r="K68" s="18"/>
      <c r="L68" s="1"/>
      <c r="M68" s="1"/>
      <c r="N68" s="1"/>
      <c r="O68" s="1"/>
      <c r="P68" s="1"/>
      <c r="Q68" s="18"/>
      <c r="R68" s="1"/>
      <c r="S68" s="1"/>
      <c r="T68" s="1"/>
      <c r="U68" s="1"/>
      <c r="V68" s="1"/>
      <c r="W68" s="1"/>
      <c r="X68" s="1"/>
      <c r="Y68" s="18"/>
      <c r="Z68" s="1"/>
      <c r="AA68" s="1"/>
      <c r="AB68" s="1"/>
      <c r="AD68" t="str">
        <f>TEXT(D68,"0000")&amp;"-"&amp;TEXT(E68,"0000")</f>
        <v>BP1C-BP1J</v>
      </c>
      <c r="AF68" t="s">
        <v>45</v>
      </c>
      <c r="AG68" s="5"/>
      <c r="AI68" s="20"/>
      <c r="AJ68" s="20">
        <f>AJ69</f>
        <v>9.365000000000013</v>
      </c>
      <c r="AK68" s="20"/>
      <c r="AL68" s="20">
        <f>AL69</f>
        <v>16.01000000000001</v>
      </c>
      <c r="AM68" s="20"/>
      <c r="AN68" s="20">
        <f>AN69</f>
        <v>8.965000000000007</v>
      </c>
      <c r="AO68" s="20"/>
      <c r="AP68" s="20"/>
      <c r="AQ68" s="20"/>
      <c r="AR68" s="20"/>
      <c r="AS68" s="20"/>
      <c r="AT68" s="20"/>
      <c r="AU68" s="20"/>
      <c r="AV68" s="20"/>
      <c r="AW68" s="20"/>
      <c r="AX68" s="20"/>
      <c r="AY68" s="20"/>
      <c r="AZ68" s="20"/>
      <c r="BA68" s="20"/>
      <c r="BB68" s="20"/>
      <c r="BE68" s="1"/>
      <c r="BF68" s="5"/>
      <c r="BG68" s="5"/>
      <c r="BH68" s="5"/>
      <c r="BI68" s="1"/>
      <c r="BJ68" s="1"/>
      <c r="BK68" s="1"/>
      <c r="BL68" s="1"/>
      <c r="BM68" s="1"/>
      <c r="BN68" s="1"/>
      <c r="BO68" s="1"/>
      <c r="BP68" s="1"/>
      <c r="BQ68" s="1"/>
      <c r="BR68" s="1"/>
      <c r="BS68" s="1"/>
      <c r="BT68" s="1"/>
      <c r="BU68" s="1"/>
      <c r="BV68" s="1"/>
      <c r="BW68" s="1"/>
      <c r="BX68" s="1"/>
      <c r="BY68" s="1"/>
      <c r="BZ68" s="1"/>
      <c r="CA68" s="1"/>
      <c r="CB68" s="1"/>
    </row>
    <row r="69" spans="9:80" ht="15">
      <c r="I69" s="1"/>
      <c r="J69" s="1"/>
      <c r="K69" s="1"/>
      <c r="L69" s="1"/>
      <c r="M69" s="1"/>
      <c r="N69" s="1"/>
      <c r="O69" s="1"/>
      <c r="P69" s="1"/>
      <c r="Q69" s="1"/>
      <c r="R69" s="1"/>
      <c r="S69" s="1"/>
      <c r="T69" s="1"/>
      <c r="U69" s="1"/>
      <c r="V69" s="1"/>
      <c r="W69" s="1"/>
      <c r="X69" s="1"/>
      <c r="Y69" s="1"/>
      <c r="Z69" s="1"/>
      <c r="AA69" s="1"/>
      <c r="AB69" s="1"/>
      <c r="AF69" t="s">
        <v>46</v>
      </c>
      <c r="AG69" s="5"/>
      <c r="AI69" s="20"/>
      <c r="AJ69" s="20">
        <f>AVERAGE(AJ62:AJ63)</f>
        <v>9.365000000000013</v>
      </c>
      <c r="AK69" s="20"/>
      <c r="AL69" s="20">
        <f>AVERAGE(AL62:AL63)</f>
        <v>16.01000000000001</v>
      </c>
      <c r="AM69" s="20"/>
      <c r="AN69" s="20">
        <f>AVERAGE(AN62:AN63)</f>
        <v>8.965000000000007</v>
      </c>
      <c r="AO69" s="20"/>
      <c r="AP69" s="20"/>
      <c r="AQ69" s="20"/>
      <c r="AR69" s="20"/>
      <c r="AS69" s="20"/>
      <c r="AT69" s="20"/>
      <c r="AU69" s="20"/>
      <c r="AV69" s="20"/>
      <c r="AW69" s="20"/>
      <c r="AX69" s="20"/>
      <c r="AY69" s="20"/>
      <c r="AZ69" s="20"/>
      <c r="BA69" s="20"/>
      <c r="BB69" s="20"/>
      <c r="BD69" s="18"/>
      <c r="BE69" s="1"/>
      <c r="BF69" s="5"/>
      <c r="BG69" s="5"/>
      <c r="BH69" s="5"/>
      <c r="BI69" s="1"/>
      <c r="BJ69" s="1"/>
      <c r="BK69" s="1"/>
      <c r="BL69" s="1"/>
      <c r="BM69" s="1"/>
      <c r="BN69" s="1"/>
      <c r="BO69" s="1"/>
      <c r="BP69" s="1"/>
      <c r="BQ69" s="1"/>
      <c r="BR69" s="1"/>
      <c r="BS69" s="1"/>
      <c r="BT69" s="1"/>
      <c r="BU69" s="1"/>
      <c r="BV69" s="1"/>
      <c r="BW69" s="1"/>
      <c r="BX69" s="1"/>
      <c r="BY69" s="1"/>
      <c r="BZ69" s="1"/>
      <c r="CA69" s="1"/>
      <c r="CB69" s="1"/>
    </row>
    <row r="70" spans="1:96" ht="15">
      <c r="A70" s="15" t="s">
        <v>120</v>
      </c>
      <c r="B70" s="26"/>
      <c r="C70" s="26"/>
      <c r="D70" s="26"/>
      <c r="E70" s="26"/>
      <c r="F70" s="26"/>
      <c r="G70" s="15"/>
      <c r="H70" s="15"/>
      <c r="I70" s="25"/>
      <c r="J70" s="24"/>
      <c r="K70" s="25"/>
      <c r="L70" s="16"/>
      <c r="M70" s="16"/>
      <c r="N70" s="16"/>
      <c r="O70" s="16"/>
      <c r="P70" s="16"/>
      <c r="Q70" s="25"/>
      <c r="R70" s="16"/>
      <c r="S70" s="16"/>
      <c r="T70" s="16"/>
      <c r="U70" s="16"/>
      <c r="V70" s="16"/>
      <c r="W70" s="16"/>
      <c r="X70" s="16"/>
      <c r="Y70" s="25"/>
      <c r="Z70" s="16"/>
      <c r="AA70" s="16"/>
      <c r="AB70" s="16"/>
      <c r="AC70" s="15"/>
      <c r="AD70" s="15"/>
      <c r="AE70" s="15"/>
      <c r="AF70" s="24"/>
      <c r="AG70" s="24"/>
      <c r="AH70" s="24"/>
      <c r="AI70" s="21"/>
      <c r="AJ70" s="21"/>
      <c r="AK70" s="21"/>
      <c r="AL70" s="21"/>
      <c r="AM70" s="21"/>
      <c r="AN70" s="21"/>
      <c r="AO70" s="21"/>
      <c r="AP70" s="21"/>
      <c r="AQ70" s="21"/>
      <c r="AR70" s="21"/>
      <c r="AS70" s="21"/>
      <c r="AT70" s="21"/>
      <c r="AU70" s="21"/>
      <c r="AV70" s="21"/>
      <c r="AW70" s="21"/>
      <c r="AX70" s="21"/>
      <c r="AY70" s="21"/>
      <c r="AZ70" s="21"/>
      <c r="BA70" s="21"/>
      <c r="BB70" s="21"/>
      <c r="BC70" s="15"/>
      <c r="BD70" s="15"/>
      <c r="BE70" s="16"/>
      <c r="BF70" s="24"/>
      <c r="BG70" s="24"/>
      <c r="BH70" s="24"/>
      <c r="BI70" s="21"/>
      <c r="BJ70" s="21"/>
      <c r="BK70" s="21"/>
      <c r="BL70" s="21"/>
      <c r="BM70" s="21"/>
      <c r="BN70" s="21"/>
      <c r="BO70" s="21"/>
      <c r="BP70" s="21"/>
      <c r="BQ70" s="21"/>
      <c r="BR70" s="21"/>
      <c r="BS70" s="21"/>
      <c r="BT70" s="21"/>
      <c r="BU70" s="21"/>
      <c r="BV70" s="21"/>
      <c r="BW70" s="21"/>
      <c r="BX70" s="21"/>
      <c r="BY70" s="21"/>
      <c r="BZ70" s="21"/>
      <c r="CA70" s="21"/>
      <c r="CB70" s="21"/>
      <c r="CE70" s="1"/>
      <c r="CF70" s="20"/>
      <c r="CG70" s="20"/>
      <c r="CH70" s="20"/>
      <c r="CI70" s="20"/>
      <c r="CJ70" s="20"/>
      <c r="CK70" s="20"/>
      <c r="CL70" s="20"/>
      <c r="CM70" s="20"/>
      <c r="CN70" s="20"/>
      <c r="CO70" s="20"/>
      <c r="CP70" s="23"/>
      <c r="CQ70" s="20"/>
      <c r="CR70" s="20"/>
    </row>
    <row r="71" spans="2:80" ht="15">
      <c r="B71" s="11"/>
      <c r="C71" s="11"/>
      <c r="D71" s="9"/>
      <c r="E71" s="9"/>
      <c r="F71" s="9"/>
      <c r="I71" s="6" t="s">
        <v>14</v>
      </c>
      <c r="J71" t="s">
        <v>10</v>
      </c>
      <c r="K71" s="6" t="s">
        <v>15</v>
      </c>
      <c r="L71" t="s">
        <v>10</v>
      </c>
      <c r="M71" s="6" t="s">
        <v>66</v>
      </c>
      <c r="N71" t="s">
        <v>10</v>
      </c>
      <c r="O71" s="6" t="s">
        <v>95</v>
      </c>
      <c r="P71" t="s">
        <v>10</v>
      </c>
      <c r="Q71" s="6" t="s">
        <v>101</v>
      </c>
      <c r="R71" t="s">
        <v>10</v>
      </c>
      <c r="S71" s="6" t="s">
        <v>102</v>
      </c>
      <c r="T71" t="s">
        <v>10</v>
      </c>
      <c r="Y71" s="6" t="s">
        <v>113</v>
      </c>
      <c r="Z71" t="s">
        <v>10</v>
      </c>
      <c r="AA71" s="6" t="s">
        <v>114</v>
      </c>
      <c r="AB71" t="s">
        <v>10</v>
      </c>
      <c r="AF71"/>
      <c r="AG71" s="5"/>
      <c r="AI71" s="20"/>
      <c r="AJ71" s="20"/>
      <c r="AK71" s="20"/>
      <c r="AL71" s="20"/>
      <c r="AM71" s="20"/>
      <c r="AN71" s="20"/>
      <c r="AO71" s="20"/>
      <c r="AP71" s="20"/>
      <c r="AQ71" s="20"/>
      <c r="AR71" s="20"/>
      <c r="AS71" s="20"/>
      <c r="AT71" s="20"/>
      <c r="AU71" s="20"/>
      <c r="AV71" s="20"/>
      <c r="AW71" s="20"/>
      <c r="AX71" s="20"/>
      <c r="AY71" s="20"/>
      <c r="AZ71" s="20"/>
      <c r="BA71" s="20"/>
      <c r="BB71" s="20"/>
      <c r="BE71" s="1"/>
      <c r="BF71" s="5"/>
      <c r="BG71" s="5"/>
      <c r="BH71" s="5"/>
      <c r="BI71" s="1"/>
      <c r="BJ71" s="1"/>
      <c r="BK71" s="1"/>
      <c r="BL71" s="1"/>
      <c r="BM71" s="1"/>
      <c r="BN71" s="1"/>
      <c r="BO71" s="1"/>
      <c r="BP71" s="1"/>
      <c r="BQ71" s="1"/>
      <c r="BR71" s="1"/>
      <c r="BS71" s="1"/>
      <c r="BT71" s="1"/>
      <c r="BU71" s="1"/>
      <c r="BV71" s="1"/>
      <c r="BW71" s="1"/>
      <c r="BX71" s="1"/>
      <c r="BY71" s="1"/>
      <c r="BZ71" s="1"/>
      <c r="CA71" s="1"/>
      <c r="CB71" s="1"/>
    </row>
    <row r="72" spans="1:96" ht="1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4"/>
      <c r="AG72" s="14"/>
      <c r="AH72" s="13"/>
      <c r="AI72" s="17"/>
      <c r="AJ72" s="17"/>
      <c r="AK72" s="17"/>
      <c r="AL72" s="17"/>
      <c r="AM72" s="17"/>
      <c r="AN72" s="17"/>
      <c r="AO72" s="17"/>
      <c r="AP72" s="17"/>
      <c r="AQ72" s="17"/>
      <c r="AR72" s="17"/>
      <c r="AS72" s="17"/>
      <c r="AT72" s="17"/>
      <c r="AU72" s="17"/>
      <c r="AV72" s="17"/>
      <c r="AW72" s="17"/>
      <c r="AX72" s="17"/>
      <c r="AY72" s="17"/>
      <c r="AZ72" s="17"/>
      <c r="BA72" s="17"/>
      <c r="BB72" s="17"/>
      <c r="BD72" s="1"/>
      <c r="BE72" s="5"/>
      <c r="BF72" s="5"/>
      <c r="BG72" s="5"/>
      <c r="BH72" s="1"/>
      <c r="BI72" s="1"/>
      <c r="BJ72" s="1"/>
      <c r="BK72" s="1"/>
      <c r="BL72" s="1"/>
      <c r="BM72" s="1"/>
      <c r="CQ72" s="1"/>
      <c r="CR72"/>
    </row>
    <row r="73" spans="1:80" ht="15">
      <c r="A73" s="15"/>
      <c r="B73" s="10">
        <v>59010</v>
      </c>
      <c r="C73" s="10">
        <v>59015</v>
      </c>
      <c r="D73" s="9" t="s">
        <v>94</v>
      </c>
      <c r="E73" s="9" t="s">
        <v>112</v>
      </c>
      <c r="F73" s="9" t="str">
        <f>F$56</f>
        <v>BIPM</v>
      </c>
      <c r="G73" s="15" t="str">
        <f>TEXT(B73,"00000")&amp;"-"&amp;TEXT(C73,"00000")</f>
        <v>59010-59015</v>
      </c>
      <c r="H73" s="15" t="str">
        <f>TEXT(D73,"0000")&amp;"-"&amp;TEXT(E73,"0000")</f>
        <v>BP1K-BP21</v>
      </c>
      <c r="I73" s="18">
        <v>38.2</v>
      </c>
      <c r="J73" s="16">
        <v>0.1</v>
      </c>
      <c r="K73" s="18">
        <v>39.36</v>
      </c>
      <c r="L73" s="16">
        <v>0.1</v>
      </c>
      <c r="M73" s="18">
        <v>37.59</v>
      </c>
      <c r="N73" s="16">
        <v>0.1</v>
      </c>
      <c r="O73" s="18">
        <v>38.74</v>
      </c>
      <c r="P73" s="16">
        <v>0.1</v>
      </c>
      <c r="Q73" s="18">
        <v>37.83</v>
      </c>
      <c r="R73" s="16">
        <v>0.1</v>
      </c>
      <c r="S73" s="18">
        <v>35.26</v>
      </c>
      <c r="T73" s="16">
        <v>0.1</v>
      </c>
      <c r="U73" s="16"/>
      <c r="V73" s="16"/>
      <c r="W73" s="16"/>
      <c r="X73" s="16"/>
      <c r="Y73" s="18"/>
      <c r="Z73" s="16"/>
      <c r="AA73" s="18"/>
      <c r="AB73" s="16">
        <v>0.1</v>
      </c>
      <c r="AC73" s="15"/>
      <c r="AD73" s="15" t="str">
        <f>H73</f>
        <v>BP1K-BP21</v>
      </c>
      <c r="AE73" s="15" t="str">
        <f>TEXT(B73,"00000")&amp;"-"&amp;TEXT(C73,"00000")</f>
        <v>59010-59015</v>
      </c>
      <c r="AF73" s="3">
        <v>-32.9</v>
      </c>
      <c r="AG73" s="3">
        <v>72.76</v>
      </c>
      <c r="AH73" s="2" t="s">
        <v>17</v>
      </c>
      <c r="AI73" s="21">
        <f>I73</f>
        <v>38.2</v>
      </c>
      <c r="AJ73" s="21">
        <f>AI73+$AF73-$AG73</f>
        <v>-67.46000000000001</v>
      </c>
      <c r="AK73" s="21">
        <f>K73</f>
        <v>39.36</v>
      </c>
      <c r="AL73" s="21">
        <f>AK73+$AF73-$AG73</f>
        <v>-66.30000000000001</v>
      </c>
      <c r="AM73" s="21">
        <f>M73</f>
        <v>37.59</v>
      </c>
      <c r="AN73" s="21">
        <f>AM73+$AF73-$AG73</f>
        <v>-68.07</v>
      </c>
      <c r="AO73" s="21">
        <f>O73</f>
        <v>38.74</v>
      </c>
      <c r="AP73" s="21">
        <f>AO73+$AF73-$AG73</f>
        <v>-66.92</v>
      </c>
      <c r="AQ73" s="21"/>
      <c r="AR73" s="21"/>
      <c r="AS73" s="21"/>
      <c r="AT73" s="21"/>
      <c r="AU73" s="21"/>
      <c r="AV73" s="21"/>
      <c r="AW73" s="21"/>
      <c r="AX73" s="21"/>
      <c r="AY73" s="21">
        <f>Y73</f>
        <v>0</v>
      </c>
      <c r="AZ73" s="21">
        <f>AY73+$AF73-$AG73</f>
        <v>-105.66</v>
      </c>
      <c r="BA73" s="21">
        <f>AA73</f>
        <v>0</v>
      </c>
      <c r="BB73" s="21">
        <f>BA73+$AF73-$AG73</f>
        <v>-105.66</v>
      </c>
      <c r="BE73" s="1"/>
      <c r="BF73" s="5"/>
      <c r="BG73" s="5"/>
      <c r="BH73" s="5"/>
      <c r="BI73" s="1"/>
      <c r="BJ73" s="1"/>
      <c r="BK73" s="1"/>
      <c r="BL73" s="1"/>
      <c r="BM73" s="1"/>
      <c r="BN73" s="1"/>
      <c r="BO73" s="1"/>
      <c r="BP73" s="1"/>
      <c r="BQ73" s="1"/>
      <c r="BR73" s="1"/>
      <c r="BS73" s="1"/>
      <c r="BT73" s="1"/>
      <c r="BU73" s="1"/>
      <c r="BV73" s="1"/>
      <c r="BW73" s="1"/>
      <c r="BX73" s="1"/>
      <c r="BY73" s="1"/>
      <c r="BZ73" s="1"/>
      <c r="CA73" s="1"/>
      <c r="CB73" s="1"/>
    </row>
    <row r="74" spans="1:80" ht="15">
      <c r="A74" s="15"/>
      <c r="B74" s="10">
        <v>59191</v>
      </c>
      <c r="C74" s="10">
        <v>59197</v>
      </c>
      <c r="D74" s="9" t="s">
        <v>94</v>
      </c>
      <c r="E74" s="9" t="s">
        <v>112</v>
      </c>
      <c r="F74" s="9" t="str">
        <f>F$56</f>
        <v>BIPM</v>
      </c>
      <c r="G74" s="15" t="str">
        <f>TEXT(B74,"00000")&amp;"-"&amp;TEXT(C74,"00000")</f>
        <v>59191-59197</v>
      </c>
      <c r="H74" s="15" t="str">
        <f>TEXT(D74,"0000")&amp;"-"&amp;TEXT(E74,"0000")</f>
        <v>BP1K-BP21</v>
      </c>
      <c r="I74" s="18">
        <v>8.97</v>
      </c>
      <c r="J74" s="16">
        <v>0.1</v>
      </c>
      <c r="K74" s="18">
        <v>10.2</v>
      </c>
      <c r="L74" s="16">
        <v>0.1</v>
      </c>
      <c r="M74" s="18">
        <v>8.37</v>
      </c>
      <c r="N74" s="16">
        <v>0.1</v>
      </c>
      <c r="O74" s="18">
        <v>9.74</v>
      </c>
      <c r="P74" s="16"/>
      <c r="Q74" s="18">
        <v>8.64</v>
      </c>
      <c r="R74" s="16">
        <v>0.1</v>
      </c>
      <c r="S74" s="18">
        <v>6.11</v>
      </c>
      <c r="T74" s="16">
        <v>0.1</v>
      </c>
      <c r="U74" s="16"/>
      <c r="V74" s="16"/>
      <c r="W74" s="16"/>
      <c r="X74" s="16"/>
      <c r="Y74" s="18"/>
      <c r="Z74" s="16"/>
      <c r="AA74" s="18"/>
      <c r="AB74" s="16">
        <v>0.1</v>
      </c>
      <c r="AC74" s="15"/>
      <c r="AD74" s="15" t="str">
        <f>H74</f>
        <v>BP1K-BP21</v>
      </c>
      <c r="AE74" s="15" t="str">
        <f>TEXT(B74,"00000")&amp;"-"&amp;TEXT(C74,"00000")</f>
        <v>59191-59197</v>
      </c>
      <c r="AF74" s="3">
        <v>-32.15</v>
      </c>
      <c r="AG74" s="3">
        <v>43.26</v>
      </c>
      <c r="AH74" s="2"/>
      <c r="AI74" s="21">
        <f>I74</f>
        <v>8.97</v>
      </c>
      <c r="AJ74" s="21">
        <f>AI74+$AF74-$AG74</f>
        <v>-66.44</v>
      </c>
      <c r="AK74" s="21">
        <f>K74</f>
        <v>10.2</v>
      </c>
      <c r="AL74" s="21">
        <f>AK74+$AF74-$AG74</f>
        <v>-65.21</v>
      </c>
      <c r="AM74" s="21">
        <f>M74</f>
        <v>8.37</v>
      </c>
      <c r="AN74" s="21">
        <f>AM74+$AF74-$AG74</f>
        <v>-67.03999999999999</v>
      </c>
      <c r="AO74" s="21">
        <f>O74</f>
        <v>9.74</v>
      </c>
      <c r="AP74" s="21">
        <f>AO74+$AF74-$AG74</f>
        <v>-65.66999999999999</v>
      </c>
      <c r="AQ74" s="21"/>
      <c r="AR74" s="21"/>
      <c r="AS74" s="21"/>
      <c r="AT74" s="21"/>
      <c r="AU74" s="21"/>
      <c r="AV74" s="21"/>
      <c r="AW74" s="21"/>
      <c r="AX74" s="21"/>
      <c r="AY74" s="21">
        <f>Y74</f>
        <v>0</v>
      </c>
      <c r="AZ74" s="21">
        <f>AY74+$AF74-$AG74</f>
        <v>-75.41</v>
      </c>
      <c r="BA74" s="21">
        <f>AA74</f>
        <v>0</v>
      </c>
      <c r="BB74" s="21">
        <f>BA74+$AF74-$AG74</f>
        <v>-75.41</v>
      </c>
      <c r="BE74" s="1"/>
      <c r="BF74" s="5"/>
      <c r="BG74" s="5"/>
      <c r="BH74" s="5"/>
      <c r="BI74" s="1"/>
      <c r="BJ74" s="1"/>
      <c r="BK74" s="1"/>
      <c r="BL74" s="1"/>
      <c r="BM74" s="1"/>
      <c r="BN74" s="1"/>
      <c r="BO74" s="1"/>
      <c r="BP74" s="1"/>
      <c r="BQ74" s="1"/>
      <c r="BR74" s="1"/>
      <c r="BS74" s="1"/>
      <c r="BT74" s="1"/>
      <c r="BU74" s="1"/>
      <c r="BV74" s="1"/>
      <c r="BW74" s="1"/>
      <c r="BX74" s="1"/>
      <c r="BY74" s="1"/>
      <c r="BZ74" s="1"/>
      <c r="CA74" s="1"/>
      <c r="CB74" s="1"/>
    </row>
    <row r="75" spans="1:80" ht="15">
      <c r="A75" s="15"/>
      <c r="B75" s="10"/>
      <c r="C75" s="10"/>
      <c r="D75" s="9"/>
      <c r="E75" s="9"/>
      <c r="F75" s="9"/>
      <c r="G75" s="15"/>
      <c r="H75" s="15"/>
      <c r="I75" s="18"/>
      <c r="J75" s="16"/>
      <c r="K75" s="18"/>
      <c r="L75" s="16"/>
      <c r="M75" s="18"/>
      <c r="N75" s="16"/>
      <c r="O75" s="18"/>
      <c r="P75" s="16"/>
      <c r="Q75" s="18"/>
      <c r="R75" s="16"/>
      <c r="S75" s="18"/>
      <c r="T75" s="16"/>
      <c r="U75" s="16"/>
      <c r="V75" s="16"/>
      <c r="W75" s="16"/>
      <c r="X75" s="16"/>
      <c r="Y75" s="18"/>
      <c r="Z75" s="16"/>
      <c r="AA75" s="18"/>
      <c r="AB75" s="16"/>
      <c r="AC75" s="15"/>
      <c r="AD75" s="15"/>
      <c r="AE75" s="15"/>
      <c r="AF75" s="3"/>
      <c r="AG75" s="3"/>
      <c r="AH75" s="2"/>
      <c r="AI75" s="21"/>
      <c r="AJ75" s="21"/>
      <c r="AK75" s="21"/>
      <c r="AL75" s="21"/>
      <c r="AM75" s="21"/>
      <c r="AN75" s="21"/>
      <c r="AO75" s="21"/>
      <c r="AP75" s="21"/>
      <c r="AQ75" s="21"/>
      <c r="AR75" s="21"/>
      <c r="AS75" s="21"/>
      <c r="AT75" s="21"/>
      <c r="AU75" s="21"/>
      <c r="AV75" s="21"/>
      <c r="AW75" s="21"/>
      <c r="AX75" s="21"/>
      <c r="AY75" s="21"/>
      <c r="AZ75" s="21"/>
      <c r="BA75" s="21"/>
      <c r="BB75" s="21"/>
      <c r="BE75" s="1"/>
      <c r="BF75" s="5"/>
      <c r="BG75" s="5"/>
      <c r="BH75" s="5"/>
      <c r="BI75" s="1"/>
      <c r="BJ75" s="1"/>
      <c r="BK75" s="1"/>
      <c r="BL75" s="1"/>
      <c r="BM75" s="1"/>
      <c r="BN75" s="1"/>
      <c r="BO75" s="1"/>
      <c r="BP75" s="1"/>
      <c r="BQ75" s="1"/>
      <c r="BR75" s="1"/>
      <c r="BS75" s="1"/>
      <c r="BT75" s="1"/>
      <c r="BU75" s="1"/>
      <c r="BV75" s="1"/>
      <c r="BW75" s="1"/>
      <c r="BX75" s="1"/>
      <c r="BY75" s="1"/>
      <c r="BZ75" s="1"/>
      <c r="CA75" s="1"/>
      <c r="CB75" s="1"/>
    </row>
    <row r="76" spans="1:80" ht="15">
      <c r="A76" s="15"/>
      <c r="B76" s="10"/>
      <c r="C76" s="10"/>
      <c r="D76" s="9"/>
      <c r="E76" s="9"/>
      <c r="F76" s="9"/>
      <c r="G76" s="15"/>
      <c r="H76" s="15"/>
      <c r="I76" s="18"/>
      <c r="J76" s="16"/>
      <c r="K76" s="18"/>
      <c r="L76" s="16"/>
      <c r="M76" s="18"/>
      <c r="N76" s="16"/>
      <c r="O76" s="18"/>
      <c r="P76" s="16"/>
      <c r="Q76" s="18"/>
      <c r="R76" s="16"/>
      <c r="S76" s="18"/>
      <c r="T76" s="16"/>
      <c r="U76" s="16"/>
      <c r="V76" s="16"/>
      <c r="W76" s="16"/>
      <c r="X76" s="16"/>
      <c r="Y76" s="18"/>
      <c r="Z76" s="16"/>
      <c r="AA76" s="18"/>
      <c r="AB76" s="16"/>
      <c r="AC76" s="15"/>
      <c r="AD76" s="15"/>
      <c r="AE76" s="15"/>
      <c r="AF76" s="3"/>
      <c r="AG76" s="3"/>
      <c r="AH76" s="2"/>
      <c r="AI76" s="21"/>
      <c r="AJ76" s="21"/>
      <c r="AK76" s="21"/>
      <c r="AL76" s="21"/>
      <c r="AM76" s="21"/>
      <c r="AN76" s="21"/>
      <c r="AO76" s="21"/>
      <c r="AP76" s="21"/>
      <c r="AQ76" s="21"/>
      <c r="AR76" s="21"/>
      <c r="AS76" s="21"/>
      <c r="AT76" s="21"/>
      <c r="AU76" s="21"/>
      <c r="AV76" s="21"/>
      <c r="AW76" s="21"/>
      <c r="AX76" s="21"/>
      <c r="AY76" s="21"/>
      <c r="AZ76" s="21"/>
      <c r="BA76" s="21"/>
      <c r="BB76" s="21"/>
      <c r="BE76" s="1"/>
      <c r="BF76" s="5"/>
      <c r="BG76" s="5"/>
      <c r="BH76" s="5"/>
      <c r="BI76" s="1"/>
      <c r="BJ76" s="1"/>
      <c r="BK76" s="1"/>
      <c r="BL76" s="1"/>
      <c r="BM76" s="1"/>
      <c r="BN76" s="1"/>
      <c r="BO76" s="1"/>
      <c r="BP76" s="1"/>
      <c r="BQ76" s="1"/>
      <c r="BR76" s="1"/>
      <c r="BS76" s="1"/>
      <c r="BT76" s="1"/>
      <c r="BU76" s="1"/>
      <c r="BV76" s="1"/>
      <c r="BW76" s="1"/>
      <c r="BX76" s="1"/>
      <c r="BY76" s="1"/>
      <c r="BZ76" s="1"/>
      <c r="CA76" s="1"/>
      <c r="CB76" s="1"/>
    </row>
    <row r="77" spans="1:80" ht="15">
      <c r="A77" s="13"/>
      <c r="B77" s="13"/>
      <c r="C77" s="13"/>
      <c r="D77" s="13"/>
      <c r="E77" s="13"/>
      <c r="F77" s="13"/>
      <c r="G77" s="13"/>
      <c r="H77" s="13"/>
      <c r="I77" s="14"/>
      <c r="J77" s="14"/>
      <c r="K77" s="14"/>
      <c r="L77" s="14"/>
      <c r="M77" s="14"/>
      <c r="N77" s="14"/>
      <c r="O77" s="14"/>
      <c r="P77" s="14"/>
      <c r="Q77" s="14"/>
      <c r="R77" s="14"/>
      <c r="S77" s="14"/>
      <c r="T77" s="14"/>
      <c r="U77" s="14"/>
      <c r="V77" s="14"/>
      <c r="W77" s="14"/>
      <c r="X77" s="14"/>
      <c r="Y77" s="14"/>
      <c r="Z77" s="14"/>
      <c r="AA77" s="14"/>
      <c r="AB77" s="14"/>
      <c r="AC77" s="13"/>
      <c r="AD77" s="13"/>
      <c r="AE77" s="13"/>
      <c r="AF77" s="14"/>
      <c r="AG77" s="14"/>
      <c r="AH77" s="13"/>
      <c r="AI77" s="17"/>
      <c r="AJ77" s="17"/>
      <c r="AK77" s="17"/>
      <c r="AL77" s="17"/>
      <c r="AM77" s="17"/>
      <c r="AN77" s="17"/>
      <c r="AO77" s="17"/>
      <c r="AP77" s="17"/>
      <c r="AQ77" s="17"/>
      <c r="AR77" s="17"/>
      <c r="AS77" s="17"/>
      <c r="AT77" s="17"/>
      <c r="AU77" s="17"/>
      <c r="AV77" s="17"/>
      <c r="AW77" s="17"/>
      <c r="AX77" s="17"/>
      <c r="AY77" s="17"/>
      <c r="AZ77" s="17"/>
      <c r="BA77" s="17"/>
      <c r="BB77" s="17"/>
      <c r="BE77" s="1"/>
      <c r="BF77" s="5"/>
      <c r="BG77" s="5"/>
      <c r="BH77" s="5"/>
      <c r="BI77" s="1"/>
      <c r="BJ77" s="1"/>
      <c r="BK77" s="1"/>
      <c r="BL77" s="1"/>
      <c r="BM77" s="1"/>
      <c r="BN77" s="1"/>
      <c r="BO77" s="1"/>
      <c r="BP77" s="1"/>
      <c r="BQ77" s="1"/>
      <c r="BR77" s="1"/>
      <c r="BS77" s="1"/>
      <c r="BT77" s="1"/>
      <c r="BU77" s="1"/>
      <c r="BV77" s="1"/>
      <c r="BW77" s="1"/>
      <c r="BX77" s="1"/>
      <c r="BY77" s="1"/>
      <c r="BZ77" s="1"/>
      <c r="CA77" s="1"/>
      <c r="CB77" s="1"/>
    </row>
    <row r="78" spans="1:80" ht="15">
      <c r="A78" t="s">
        <v>135</v>
      </c>
      <c r="B78" s="11"/>
      <c r="C78" s="11"/>
      <c r="D78" s="11"/>
      <c r="E78" s="11"/>
      <c r="F78" s="11"/>
      <c r="G78" s="11"/>
      <c r="H78" s="11"/>
      <c r="I78" s="12"/>
      <c r="J78" s="12"/>
      <c r="K78" s="12"/>
      <c r="L78" s="12"/>
      <c r="M78" s="12"/>
      <c r="N78" s="12"/>
      <c r="O78" s="12"/>
      <c r="P78" s="12"/>
      <c r="Q78" s="12"/>
      <c r="R78" s="12"/>
      <c r="S78" s="12"/>
      <c r="T78" s="12"/>
      <c r="U78" s="12"/>
      <c r="V78" s="12"/>
      <c r="W78" s="12"/>
      <c r="X78" s="12"/>
      <c r="Y78" s="12"/>
      <c r="Z78" s="12"/>
      <c r="AA78" s="12"/>
      <c r="AB78" s="12"/>
      <c r="AC78" s="11"/>
      <c r="AD78" s="11"/>
      <c r="AE78" s="11"/>
      <c r="AF78" s="11" t="s">
        <v>25</v>
      </c>
      <c r="AG78" s="12"/>
      <c r="AI78" s="20"/>
      <c r="AJ78" s="20">
        <f>MAX(AJ73:AJ76)-MIN(AJ73:AJ76)</f>
        <v>1.0200000000000102</v>
      </c>
      <c r="AK78" s="20"/>
      <c r="AL78" s="20">
        <f>MAX(AL73:AL76)-MIN(AL73:AL76)</f>
        <v>1.0900000000000176</v>
      </c>
      <c r="AM78" s="20"/>
      <c r="AN78" s="20">
        <f>MAX(AN73:AN76)-MIN(AN73:AN76)</f>
        <v>1.0300000000000011</v>
      </c>
      <c r="AO78" s="20"/>
      <c r="AP78" s="20"/>
      <c r="AQ78" s="20"/>
      <c r="AR78" s="20"/>
      <c r="AS78" s="20"/>
      <c r="AT78" s="20"/>
      <c r="AU78" s="20"/>
      <c r="AV78" s="20"/>
      <c r="AW78" s="20"/>
      <c r="AX78" s="20"/>
      <c r="AY78" s="20"/>
      <c r="AZ78" s="20"/>
      <c r="BA78" s="20"/>
      <c r="BB78" s="20"/>
      <c r="BE78" s="1"/>
      <c r="BF78" s="5"/>
      <c r="BG78" s="5"/>
      <c r="BH78" s="5"/>
      <c r="BI78" s="1"/>
      <c r="BJ78" s="1"/>
      <c r="BK78" s="1"/>
      <c r="BL78" s="1"/>
      <c r="BM78" s="1"/>
      <c r="BN78" s="1"/>
      <c r="BO78" s="1"/>
      <c r="BP78" s="1"/>
      <c r="BQ78" s="1"/>
      <c r="BR78" s="1"/>
      <c r="BS78" s="1"/>
      <c r="BT78" s="1"/>
      <c r="BU78" s="1"/>
      <c r="BV78" s="1"/>
      <c r="BW78" s="1"/>
      <c r="BX78" s="1"/>
      <c r="BY78" s="1"/>
      <c r="BZ78" s="1"/>
      <c r="CA78" s="1"/>
      <c r="CB78" s="1"/>
    </row>
    <row r="79" spans="2:80" ht="15">
      <c r="B79" s="11"/>
      <c r="C79" s="11"/>
      <c r="D79" s="10" t="s">
        <v>94</v>
      </c>
      <c r="E79" s="10" t="s">
        <v>112</v>
      </c>
      <c r="F79" s="9" t="s">
        <v>11</v>
      </c>
      <c r="I79" s="1"/>
      <c r="J79" s="1"/>
      <c r="K79" s="1"/>
      <c r="L79" s="1"/>
      <c r="M79" s="1"/>
      <c r="N79" s="1"/>
      <c r="O79" s="1"/>
      <c r="P79" s="1"/>
      <c r="Q79" s="1"/>
      <c r="R79" s="1"/>
      <c r="S79" s="1"/>
      <c r="T79" s="1"/>
      <c r="U79" s="1"/>
      <c r="V79" s="1"/>
      <c r="W79" s="1"/>
      <c r="X79" s="1"/>
      <c r="Y79" s="1"/>
      <c r="Z79" s="1"/>
      <c r="AA79" s="1"/>
      <c r="AB79" s="1"/>
      <c r="AD79" t="str">
        <f>TEXT(D79,"0000")&amp;"-"&amp;TEXT(E79,"0000")</f>
        <v>BP1K-BP21</v>
      </c>
      <c r="AF79" t="s">
        <v>45</v>
      </c>
      <c r="AG79" s="5"/>
      <c r="AI79" s="22"/>
      <c r="AJ79" s="20">
        <f>AJ80</f>
        <v>-66.95</v>
      </c>
      <c r="AK79" s="20"/>
      <c r="AL79" s="20">
        <f>AL80</f>
        <v>-65.755</v>
      </c>
      <c r="AM79" s="20"/>
      <c r="AN79" s="20">
        <f>AN80</f>
        <v>-67.55499999999999</v>
      </c>
      <c r="AO79" s="20"/>
      <c r="AP79" s="20"/>
      <c r="AQ79" s="20"/>
      <c r="AR79" s="20"/>
      <c r="AS79" s="20"/>
      <c r="AT79" s="20"/>
      <c r="AU79" s="20"/>
      <c r="AV79" s="20"/>
      <c r="AW79" s="20"/>
      <c r="AX79" s="20"/>
      <c r="AY79" s="20"/>
      <c r="AZ79" s="20"/>
      <c r="BA79" s="20"/>
      <c r="BB79" s="20"/>
      <c r="BE79" s="1"/>
      <c r="BF79" s="5"/>
      <c r="BG79" s="1"/>
      <c r="BH79" s="5"/>
      <c r="BI79" s="1"/>
      <c r="BJ79" s="1"/>
      <c r="BK79" s="1"/>
      <c r="BL79" s="1"/>
      <c r="BM79" s="1"/>
      <c r="BN79" s="1"/>
      <c r="BO79" s="1"/>
      <c r="BP79" s="1"/>
      <c r="BQ79" s="1"/>
      <c r="BR79" s="1"/>
      <c r="BS79" s="1"/>
      <c r="BT79" s="1"/>
      <c r="BU79" s="1"/>
      <c r="BV79" s="1"/>
      <c r="BW79" s="1"/>
      <c r="BX79" s="1"/>
      <c r="BY79" s="1"/>
      <c r="BZ79" s="1"/>
      <c r="CA79" s="1"/>
      <c r="CB79" s="1"/>
    </row>
    <row r="80" spans="9:80" ht="15">
      <c r="I80" s="1"/>
      <c r="J80" s="1"/>
      <c r="K80" s="1"/>
      <c r="L80" s="1"/>
      <c r="M80" s="1"/>
      <c r="N80" s="1"/>
      <c r="O80" s="1"/>
      <c r="P80" s="1"/>
      <c r="Q80" s="1"/>
      <c r="R80" s="1"/>
      <c r="S80" s="1"/>
      <c r="T80" s="1"/>
      <c r="U80" s="1"/>
      <c r="V80" s="1"/>
      <c r="W80" s="1"/>
      <c r="X80" s="1"/>
      <c r="Y80" s="1"/>
      <c r="Z80" s="1"/>
      <c r="AA80" s="1"/>
      <c r="AB80" s="1"/>
      <c r="AF80" t="s">
        <v>46</v>
      </c>
      <c r="AG80" s="5"/>
      <c r="AI80" s="20"/>
      <c r="AJ80" s="20">
        <f>AVERAGE(AJ73:AJ76)</f>
        <v>-66.95</v>
      </c>
      <c r="AK80" s="20"/>
      <c r="AL80" s="20">
        <f>AVERAGE(AL73:AL76)</f>
        <v>-65.755</v>
      </c>
      <c r="AM80" s="20"/>
      <c r="AN80" s="20">
        <f>AVERAGE(AN73:AN76)</f>
        <v>-67.55499999999999</v>
      </c>
      <c r="AO80" s="20"/>
      <c r="AP80" s="20"/>
      <c r="AQ80" s="20"/>
      <c r="AR80" s="20"/>
      <c r="AS80" s="20"/>
      <c r="AT80" s="20"/>
      <c r="AU80" s="20"/>
      <c r="AV80" s="20"/>
      <c r="AW80" s="20"/>
      <c r="AX80" s="20"/>
      <c r="AY80" s="20"/>
      <c r="AZ80" s="20"/>
      <c r="BA80" s="20"/>
      <c r="BB80" s="20"/>
      <c r="BD80" s="18"/>
      <c r="BE80" s="1"/>
      <c r="BF80" s="5"/>
      <c r="BG80" s="5"/>
      <c r="BH80" s="5"/>
      <c r="BI80" s="1"/>
      <c r="BJ80" s="1"/>
      <c r="BK80" s="1"/>
      <c r="BL80" s="1"/>
      <c r="BM80" s="1"/>
      <c r="BN80" s="1"/>
      <c r="BO80" s="1"/>
      <c r="BP80" s="1"/>
      <c r="BQ80" s="1"/>
      <c r="BR80" s="1"/>
      <c r="BS80" s="1"/>
      <c r="BT80" s="1"/>
      <c r="BU80" s="1"/>
      <c r="BV80" s="1"/>
      <c r="BW80" s="1"/>
      <c r="BX80" s="1"/>
      <c r="BY80" s="1"/>
      <c r="BZ80" s="1"/>
      <c r="CA80" s="1"/>
      <c r="CB80" s="1"/>
    </row>
    <row r="81" spans="57:96" ht="15">
      <c r="BE81" s="1"/>
      <c r="BF81" s="5"/>
      <c r="BG81" s="5"/>
      <c r="BH81" s="5"/>
      <c r="BI81" s="1"/>
      <c r="CQ81" s="1"/>
      <c r="CR81"/>
    </row>
    <row r="82" spans="1:96" ht="15">
      <c r="A82" s="15"/>
      <c r="B82" s="26"/>
      <c r="C82" s="26"/>
      <c r="D82" s="26"/>
      <c r="E82" s="26"/>
      <c r="F82" s="26"/>
      <c r="G82" s="15"/>
      <c r="H82" s="15"/>
      <c r="I82" s="25"/>
      <c r="J82" s="24"/>
      <c r="K82" s="25"/>
      <c r="L82" s="16"/>
      <c r="M82" s="16"/>
      <c r="N82" s="16"/>
      <c r="O82" s="16"/>
      <c r="P82" s="16"/>
      <c r="Q82" s="16"/>
      <c r="R82" s="16"/>
      <c r="S82" s="16"/>
      <c r="T82" s="16"/>
      <c r="U82" s="16"/>
      <c r="V82" s="16"/>
      <c r="W82" s="16"/>
      <c r="X82" s="16"/>
      <c r="Y82" s="25"/>
      <c r="Z82" s="16"/>
      <c r="AA82" s="16"/>
      <c r="AB82" s="16"/>
      <c r="AC82" s="15"/>
      <c r="AD82" s="15"/>
      <c r="AE82" s="15"/>
      <c r="AF82" s="24"/>
      <c r="AG82" s="24"/>
      <c r="AH82" s="24"/>
      <c r="AI82" s="21"/>
      <c r="AJ82" s="21"/>
      <c r="AK82" s="21"/>
      <c r="AL82" s="21"/>
      <c r="AM82" s="21"/>
      <c r="AN82" s="21"/>
      <c r="AO82" s="21"/>
      <c r="AP82" s="21"/>
      <c r="AQ82" s="21"/>
      <c r="AR82" s="21"/>
      <c r="AS82" s="21"/>
      <c r="AT82" s="21"/>
      <c r="AU82" s="21"/>
      <c r="AV82" s="21"/>
      <c r="AW82" s="21"/>
      <c r="AX82" s="21"/>
      <c r="AY82" s="21"/>
      <c r="AZ82" s="21"/>
      <c r="BA82" s="21"/>
      <c r="BB82" s="21"/>
      <c r="BC82" s="15"/>
      <c r="BD82" s="18"/>
      <c r="BE82" s="1"/>
      <c r="BF82" s="5"/>
      <c r="BG82" s="5"/>
      <c r="BH82" s="5"/>
      <c r="BI82" s="1"/>
      <c r="BJ82" s="21"/>
      <c r="BK82" s="21"/>
      <c r="BL82" s="21"/>
      <c r="BM82" s="21"/>
      <c r="BN82" s="21"/>
      <c r="BO82" s="21"/>
      <c r="BP82" s="21"/>
      <c r="BQ82" s="21"/>
      <c r="BR82" s="21"/>
      <c r="BS82" s="21"/>
      <c r="BT82" s="21"/>
      <c r="BU82" s="21"/>
      <c r="BV82" s="21"/>
      <c r="BW82" s="21"/>
      <c r="BX82" s="21"/>
      <c r="BY82" s="21"/>
      <c r="BZ82" s="21"/>
      <c r="CA82" s="21"/>
      <c r="CB82" s="21"/>
      <c r="CE82" s="1"/>
      <c r="CF82" s="20"/>
      <c r="CG82" s="20"/>
      <c r="CH82" s="20"/>
      <c r="CI82" s="20"/>
      <c r="CJ82" s="20"/>
      <c r="CK82" s="20"/>
      <c r="CL82" s="20"/>
      <c r="CM82" s="20"/>
      <c r="CN82" s="20"/>
      <c r="CO82" s="20"/>
      <c r="CP82" s="23"/>
      <c r="CQ82" s="20"/>
      <c r="CR82" s="20"/>
    </row>
    <row r="83" spans="2:80" ht="15">
      <c r="B83" s="10"/>
      <c r="C83" s="10"/>
      <c r="D83" s="10"/>
      <c r="E83" s="10"/>
      <c r="F83" s="10"/>
      <c r="H83" s="4"/>
      <c r="I83" s="6"/>
      <c r="K83" s="6"/>
      <c r="Y83" s="6"/>
      <c r="AF83" s="2"/>
      <c r="AG83" s="2"/>
      <c r="AH83" s="2"/>
      <c r="BE83" s="1"/>
      <c r="BF83" s="5"/>
      <c r="BG83" s="5"/>
      <c r="BH83" s="5"/>
      <c r="BI83" s="1"/>
      <c r="BJ83" s="1"/>
      <c r="BK83" s="1"/>
      <c r="BL83" s="1"/>
      <c r="BM83" s="1"/>
      <c r="BN83" s="1"/>
      <c r="BO83" s="1"/>
      <c r="BP83" s="1"/>
      <c r="BQ83" s="1"/>
      <c r="BR83" s="1"/>
      <c r="BS83" s="1"/>
      <c r="BT83" s="1"/>
      <c r="BU83" s="1"/>
      <c r="BV83" s="1"/>
      <c r="BW83" s="1"/>
      <c r="BX83" s="1"/>
      <c r="BY83" s="1"/>
      <c r="BZ83" s="1"/>
      <c r="CA83" s="1"/>
      <c r="CB83" s="1"/>
    </row>
    <row r="84" spans="1:80" ht="1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E84" s="1"/>
      <c r="BF84" s="5"/>
      <c r="BG84" s="5"/>
      <c r="BH84" s="5"/>
      <c r="BI84" s="1"/>
      <c r="BJ84" s="1"/>
      <c r="BK84" s="1"/>
      <c r="BL84" s="1"/>
      <c r="BM84" s="1"/>
      <c r="BN84" s="1"/>
      <c r="BO84" s="1"/>
      <c r="BP84" s="1"/>
      <c r="BQ84" s="1"/>
      <c r="BR84" s="1"/>
      <c r="BS84" s="1"/>
      <c r="BT84" s="1"/>
      <c r="BU84" s="1"/>
      <c r="BV84" s="1"/>
      <c r="BW84" s="1"/>
      <c r="BX84" s="1"/>
      <c r="BY84" s="1"/>
      <c r="BZ84" s="1"/>
      <c r="CA84" s="1"/>
      <c r="CB84" s="1"/>
    </row>
    <row r="85" spans="1:80" ht="15">
      <c r="A85" s="15"/>
      <c r="B85" s="10"/>
      <c r="C85" s="10"/>
      <c r="D85" s="9"/>
      <c r="E85" s="9"/>
      <c r="F85" s="9"/>
      <c r="G85" s="15"/>
      <c r="H85" s="15"/>
      <c r="I85" s="18"/>
      <c r="J85" s="16"/>
      <c r="K85" s="18"/>
      <c r="L85" s="16"/>
      <c r="M85" s="16"/>
      <c r="N85" s="16"/>
      <c r="O85" s="16"/>
      <c r="P85" s="16"/>
      <c r="Q85" s="16"/>
      <c r="R85" s="16"/>
      <c r="S85" s="16"/>
      <c r="T85" s="16"/>
      <c r="U85" s="16"/>
      <c r="V85" s="16"/>
      <c r="W85" s="16"/>
      <c r="X85" s="16"/>
      <c r="Y85" s="18"/>
      <c r="Z85" s="16"/>
      <c r="AA85" s="16"/>
      <c r="AB85" s="16"/>
      <c r="AC85" s="18"/>
      <c r="AD85" s="15"/>
      <c r="AE85" s="15"/>
      <c r="AF85" s="3"/>
      <c r="AG85" s="3"/>
      <c r="AH85" s="2"/>
      <c r="AI85" s="21"/>
      <c r="AJ85" s="21"/>
      <c r="AK85" s="21"/>
      <c r="AL85" s="21"/>
      <c r="AM85" s="21"/>
      <c r="AN85" s="21"/>
      <c r="AO85" s="21"/>
      <c r="AP85" s="21"/>
      <c r="AQ85" s="21"/>
      <c r="AR85" s="21"/>
      <c r="AS85" s="21"/>
      <c r="AT85" s="21"/>
      <c r="AU85" s="21"/>
      <c r="AV85" s="21"/>
      <c r="AW85" s="21"/>
      <c r="AX85" s="21"/>
      <c r="AY85" s="21"/>
      <c r="AZ85" s="21"/>
      <c r="BA85" s="21"/>
      <c r="BB85" s="21"/>
      <c r="BE85" s="1"/>
      <c r="BF85" s="5"/>
      <c r="BG85" s="5"/>
      <c r="BH85" s="5"/>
      <c r="BI85" s="1"/>
      <c r="BJ85" s="1"/>
      <c r="BK85" s="1"/>
      <c r="BL85" s="1"/>
      <c r="BM85" s="1"/>
      <c r="BN85" s="1"/>
      <c r="BO85" s="1"/>
      <c r="BP85" s="1"/>
      <c r="BQ85" s="1"/>
      <c r="BR85" s="1"/>
      <c r="BS85" s="1"/>
      <c r="BT85" s="1"/>
      <c r="BU85" s="1"/>
      <c r="BV85" s="1"/>
      <c r="BW85" s="1"/>
      <c r="BX85" s="1"/>
      <c r="BY85" s="1"/>
      <c r="BZ85" s="1"/>
      <c r="CA85" s="1"/>
      <c r="CB85" s="1"/>
    </row>
    <row r="86" spans="1:80" ht="15">
      <c r="A86" s="15"/>
      <c r="B86" s="10"/>
      <c r="C86" s="10"/>
      <c r="D86" s="9"/>
      <c r="E86" s="9"/>
      <c r="F86" s="9"/>
      <c r="G86" s="15"/>
      <c r="H86" s="15"/>
      <c r="I86" s="18"/>
      <c r="J86" s="16"/>
      <c r="K86" s="18"/>
      <c r="L86" s="16"/>
      <c r="M86" s="16"/>
      <c r="N86" s="16"/>
      <c r="O86" s="16"/>
      <c r="P86" s="16"/>
      <c r="Q86" s="16"/>
      <c r="R86" s="16"/>
      <c r="S86" s="16"/>
      <c r="T86" s="16"/>
      <c r="U86" s="16"/>
      <c r="V86" s="16"/>
      <c r="W86" s="16"/>
      <c r="X86" s="16"/>
      <c r="Y86" s="18"/>
      <c r="Z86" s="16"/>
      <c r="AA86" s="16"/>
      <c r="AB86" s="16"/>
      <c r="AC86" s="15"/>
      <c r="AD86" s="15"/>
      <c r="AE86" s="15"/>
      <c r="AF86" s="3"/>
      <c r="AG86" s="3"/>
      <c r="AH86" s="2"/>
      <c r="AI86" s="21"/>
      <c r="AJ86" s="21"/>
      <c r="AK86" s="21"/>
      <c r="AL86" s="21"/>
      <c r="AM86" s="21"/>
      <c r="AN86" s="21"/>
      <c r="AO86" s="21"/>
      <c r="AP86" s="21"/>
      <c r="AQ86" s="21"/>
      <c r="AR86" s="21"/>
      <c r="AS86" s="21"/>
      <c r="AT86" s="21"/>
      <c r="AU86" s="21"/>
      <c r="AV86" s="21"/>
      <c r="AW86" s="21"/>
      <c r="AX86" s="21"/>
      <c r="AY86" s="21"/>
      <c r="AZ86" s="21"/>
      <c r="BA86" s="21"/>
      <c r="BB86" s="21"/>
      <c r="BE86" s="1"/>
      <c r="BF86" s="5"/>
      <c r="BG86" s="5"/>
      <c r="BH86" s="5"/>
      <c r="BI86" s="1"/>
      <c r="BJ86" s="1"/>
      <c r="BK86" s="1"/>
      <c r="BL86" s="1"/>
      <c r="BM86" s="1"/>
      <c r="BN86" s="1"/>
      <c r="BO86" s="1"/>
      <c r="BP86" s="1"/>
      <c r="BQ86" s="1"/>
      <c r="BR86" s="1"/>
      <c r="BS86" s="1"/>
      <c r="BT86" s="1"/>
      <c r="BU86" s="1"/>
      <c r="BV86" s="1"/>
      <c r="BW86" s="1"/>
      <c r="BX86" s="1"/>
      <c r="BY86" s="1"/>
      <c r="BZ86" s="1"/>
      <c r="CA86" s="1"/>
      <c r="CB86" s="1"/>
    </row>
    <row r="87" spans="1:80" ht="15">
      <c r="A87" s="15"/>
      <c r="B87" s="10"/>
      <c r="C87" s="10"/>
      <c r="D87" s="9"/>
      <c r="E87" s="9"/>
      <c r="F87" s="9"/>
      <c r="G87" s="15"/>
      <c r="H87" s="15"/>
      <c r="I87" s="18"/>
      <c r="J87" s="16"/>
      <c r="K87" s="18"/>
      <c r="L87" s="16"/>
      <c r="M87" s="16"/>
      <c r="N87" s="16"/>
      <c r="O87" s="16"/>
      <c r="P87" s="16"/>
      <c r="Q87" s="16"/>
      <c r="R87" s="16"/>
      <c r="S87" s="16"/>
      <c r="T87" s="16"/>
      <c r="U87" s="16"/>
      <c r="V87" s="16"/>
      <c r="W87" s="16"/>
      <c r="X87" s="16"/>
      <c r="Y87" s="18"/>
      <c r="Z87" s="16"/>
      <c r="AA87" s="16"/>
      <c r="AB87" s="16"/>
      <c r="AC87" s="15"/>
      <c r="AD87" s="15"/>
      <c r="AE87" s="15"/>
      <c r="AF87" s="3"/>
      <c r="AG87" s="3"/>
      <c r="AH87" s="2"/>
      <c r="AI87" s="21"/>
      <c r="AJ87" s="21"/>
      <c r="AK87" s="21"/>
      <c r="AL87" s="21"/>
      <c r="AM87" s="21"/>
      <c r="AN87" s="21"/>
      <c r="AO87" s="21"/>
      <c r="AP87" s="21"/>
      <c r="AQ87" s="21"/>
      <c r="AR87" s="21"/>
      <c r="AS87" s="21"/>
      <c r="AT87" s="21"/>
      <c r="AU87" s="21"/>
      <c r="AV87" s="21"/>
      <c r="AW87" s="21"/>
      <c r="AX87" s="21"/>
      <c r="AY87" s="21"/>
      <c r="AZ87" s="21"/>
      <c r="BA87" s="21"/>
      <c r="BB87" s="21"/>
      <c r="BE87" s="1"/>
      <c r="BF87" s="5"/>
      <c r="BG87" s="5"/>
      <c r="BH87" s="5"/>
      <c r="BI87" s="1"/>
      <c r="BJ87" s="1"/>
      <c r="BK87" s="1"/>
      <c r="BL87" s="1"/>
      <c r="BM87" s="1"/>
      <c r="BN87" s="1"/>
      <c r="BO87" s="1"/>
      <c r="BP87" s="1"/>
      <c r="BQ87" s="1"/>
      <c r="BR87" s="1"/>
      <c r="BS87" s="1"/>
      <c r="BT87" s="1"/>
      <c r="BU87" s="1"/>
      <c r="BV87" s="1"/>
      <c r="BW87" s="1"/>
      <c r="BX87" s="1"/>
      <c r="BY87" s="1"/>
      <c r="BZ87" s="1"/>
      <c r="CA87" s="1"/>
      <c r="CB87" s="1"/>
    </row>
    <row r="88" spans="1:80" ht="15">
      <c r="A88" s="15"/>
      <c r="B88" s="10"/>
      <c r="C88" s="10"/>
      <c r="D88" s="9"/>
      <c r="E88" s="9"/>
      <c r="F88" s="9"/>
      <c r="G88" s="15"/>
      <c r="H88" s="15"/>
      <c r="I88" s="18"/>
      <c r="J88" s="16"/>
      <c r="K88" s="18"/>
      <c r="L88" s="16"/>
      <c r="M88" s="16"/>
      <c r="N88" s="16"/>
      <c r="O88" s="16"/>
      <c r="P88" s="16"/>
      <c r="Q88" s="16"/>
      <c r="R88" s="16"/>
      <c r="S88" s="16"/>
      <c r="T88" s="16"/>
      <c r="U88" s="16"/>
      <c r="V88" s="16"/>
      <c r="W88" s="16"/>
      <c r="X88" s="16"/>
      <c r="Y88" s="18"/>
      <c r="Z88" s="16"/>
      <c r="AA88" s="16"/>
      <c r="AB88" s="16"/>
      <c r="AC88" s="15"/>
      <c r="AD88" s="15"/>
      <c r="AE88" s="15"/>
      <c r="AF88" s="3"/>
      <c r="AG88" s="3"/>
      <c r="AH88" s="2"/>
      <c r="AI88" s="21"/>
      <c r="AJ88" s="21"/>
      <c r="AK88" s="21"/>
      <c r="AL88" s="21"/>
      <c r="AM88" s="21"/>
      <c r="AN88" s="21"/>
      <c r="AO88" s="21"/>
      <c r="AP88" s="21"/>
      <c r="AQ88" s="21"/>
      <c r="AR88" s="21"/>
      <c r="AS88" s="21"/>
      <c r="AT88" s="21"/>
      <c r="AU88" s="21"/>
      <c r="AV88" s="21"/>
      <c r="AW88" s="21"/>
      <c r="AX88" s="21"/>
      <c r="AY88" s="21"/>
      <c r="AZ88" s="21"/>
      <c r="BA88" s="21"/>
      <c r="BB88" s="21"/>
      <c r="BE88" s="1"/>
      <c r="BF88" s="5"/>
      <c r="BG88" s="5"/>
      <c r="BH88" s="5"/>
      <c r="BI88" s="1"/>
      <c r="BJ88" s="1"/>
      <c r="BK88" s="1"/>
      <c r="BL88" s="1"/>
      <c r="BM88" s="1"/>
      <c r="BN88" s="1"/>
      <c r="BO88" s="1"/>
      <c r="BP88" s="1"/>
      <c r="BQ88" s="1"/>
      <c r="BR88" s="1"/>
      <c r="BS88" s="1"/>
      <c r="BT88" s="1"/>
      <c r="BU88" s="1"/>
      <c r="BV88" s="1"/>
      <c r="BW88" s="1"/>
      <c r="BX88" s="1"/>
      <c r="BY88" s="1"/>
      <c r="BZ88" s="1"/>
      <c r="CA88" s="1"/>
      <c r="CB88" s="1"/>
    </row>
    <row r="89" spans="1:80" ht="15">
      <c r="A89" s="15"/>
      <c r="B89" s="10"/>
      <c r="C89" s="10"/>
      <c r="D89" s="9"/>
      <c r="E89" s="9"/>
      <c r="F89" s="9"/>
      <c r="G89" s="15"/>
      <c r="H89" s="15"/>
      <c r="I89" s="18"/>
      <c r="J89" s="16"/>
      <c r="K89" s="18"/>
      <c r="L89" s="16"/>
      <c r="M89" s="16"/>
      <c r="N89" s="16"/>
      <c r="O89" s="16"/>
      <c r="P89" s="16"/>
      <c r="Q89" s="16"/>
      <c r="R89" s="16"/>
      <c r="S89" s="16"/>
      <c r="T89" s="16"/>
      <c r="U89" s="16"/>
      <c r="V89" s="16"/>
      <c r="W89" s="16"/>
      <c r="X89" s="16"/>
      <c r="Y89" s="18"/>
      <c r="Z89" s="16"/>
      <c r="AA89" s="16"/>
      <c r="AB89" s="16"/>
      <c r="AC89" s="15"/>
      <c r="AD89" s="15"/>
      <c r="AE89" s="15"/>
      <c r="AF89" s="3"/>
      <c r="AG89" s="3"/>
      <c r="AH89" s="2"/>
      <c r="AI89" s="21"/>
      <c r="AJ89" s="21"/>
      <c r="AK89" s="21"/>
      <c r="AL89" s="21"/>
      <c r="AM89" s="21"/>
      <c r="AN89" s="21"/>
      <c r="AO89" s="21"/>
      <c r="AP89" s="21"/>
      <c r="AQ89" s="21"/>
      <c r="AR89" s="21"/>
      <c r="AS89" s="21"/>
      <c r="AT89" s="21"/>
      <c r="AU89" s="21"/>
      <c r="AV89" s="21"/>
      <c r="AW89" s="21"/>
      <c r="AX89" s="21"/>
      <c r="AY89" s="21"/>
      <c r="AZ89" s="21"/>
      <c r="BA89" s="21"/>
      <c r="BB89" s="21"/>
      <c r="BE89" s="1"/>
      <c r="BF89" s="5"/>
      <c r="BG89" s="5"/>
      <c r="BH89" s="5"/>
      <c r="BI89" s="1"/>
      <c r="BJ89" s="1"/>
      <c r="BK89" s="1"/>
      <c r="BL89" s="1"/>
      <c r="BM89" s="1"/>
      <c r="BN89" s="1"/>
      <c r="BO89" s="1"/>
      <c r="BP89" s="1"/>
      <c r="BQ89" s="1"/>
      <c r="BR89" s="1"/>
      <c r="BS89" s="1"/>
      <c r="BT89" s="1"/>
      <c r="BU89" s="1"/>
      <c r="BV89" s="1"/>
      <c r="BW89" s="1"/>
      <c r="BX89" s="1"/>
      <c r="BY89" s="1"/>
      <c r="BZ89" s="1"/>
      <c r="CA89" s="1"/>
      <c r="CB89" s="1"/>
    </row>
    <row r="90" spans="1:80" ht="15">
      <c r="A90" s="13"/>
      <c r="B90" s="13"/>
      <c r="C90" s="13"/>
      <c r="D90" s="13"/>
      <c r="E90" s="13"/>
      <c r="F90" s="13"/>
      <c r="G90" s="13"/>
      <c r="H90" s="13"/>
      <c r="I90" s="17"/>
      <c r="J90" s="14"/>
      <c r="K90" s="17"/>
      <c r="L90" s="14"/>
      <c r="M90" s="14"/>
      <c r="N90" s="14"/>
      <c r="O90" s="14"/>
      <c r="P90" s="14"/>
      <c r="Q90" s="14"/>
      <c r="R90" s="14"/>
      <c r="S90" s="14"/>
      <c r="T90" s="14"/>
      <c r="U90" s="14"/>
      <c r="V90" s="14"/>
      <c r="W90" s="14"/>
      <c r="X90" s="14"/>
      <c r="Y90" s="17"/>
      <c r="Z90" s="14"/>
      <c r="AA90" s="14"/>
      <c r="AB90" s="14"/>
      <c r="AC90" s="13"/>
      <c r="AD90" s="13"/>
      <c r="AE90" s="13"/>
      <c r="AF90" s="14"/>
      <c r="AG90" s="14"/>
      <c r="AH90" s="13"/>
      <c r="AI90" s="17"/>
      <c r="AJ90" s="17"/>
      <c r="AK90" s="17"/>
      <c r="AL90" s="17"/>
      <c r="AM90" s="17"/>
      <c r="AN90" s="17"/>
      <c r="AO90" s="17"/>
      <c r="AP90" s="17"/>
      <c r="AQ90" s="17"/>
      <c r="AR90" s="17"/>
      <c r="AS90" s="17"/>
      <c r="AT90" s="17"/>
      <c r="AU90" s="17"/>
      <c r="AV90" s="17"/>
      <c r="AW90" s="17"/>
      <c r="AX90" s="17"/>
      <c r="AY90" s="17"/>
      <c r="AZ90" s="17"/>
      <c r="BA90" s="17"/>
      <c r="BB90" s="17"/>
      <c r="BE90" s="1"/>
      <c r="BF90" s="5"/>
      <c r="BG90" s="5"/>
      <c r="BH90" s="5"/>
      <c r="BI90" s="1"/>
      <c r="BJ90" s="1"/>
      <c r="BK90" s="1"/>
      <c r="BL90" s="1"/>
      <c r="BM90" s="1"/>
      <c r="BN90" s="1"/>
      <c r="BO90" s="1"/>
      <c r="BP90" s="1"/>
      <c r="BQ90" s="1"/>
      <c r="BR90" s="1"/>
      <c r="BS90" s="1"/>
      <c r="BT90" s="1"/>
      <c r="BU90" s="1"/>
      <c r="BV90" s="1"/>
      <c r="BW90" s="1"/>
      <c r="BX90" s="1"/>
      <c r="BY90" s="1"/>
      <c r="BZ90" s="1"/>
      <c r="CA90" s="1"/>
      <c r="CB90" s="1"/>
    </row>
    <row r="91" spans="2:80" ht="15">
      <c r="B91" s="11"/>
      <c r="C91" s="11"/>
      <c r="D91" s="11"/>
      <c r="E91" s="11"/>
      <c r="F91" s="11"/>
      <c r="G91" s="11"/>
      <c r="H91" s="11"/>
      <c r="I91" s="19"/>
      <c r="J91" s="12"/>
      <c r="K91" s="19"/>
      <c r="L91" s="12"/>
      <c r="M91" s="12"/>
      <c r="N91" s="12"/>
      <c r="O91" s="12"/>
      <c r="P91" s="12"/>
      <c r="Q91" s="12"/>
      <c r="R91" s="12"/>
      <c r="S91" s="12"/>
      <c r="T91" s="12"/>
      <c r="U91" s="12"/>
      <c r="V91" s="12"/>
      <c r="W91" s="12"/>
      <c r="X91" s="12"/>
      <c r="Y91" s="19"/>
      <c r="Z91" s="12"/>
      <c r="AA91" s="12"/>
      <c r="AB91" s="12"/>
      <c r="AC91" s="11"/>
      <c r="AD91" s="11"/>
      <c r="AE91" s="11"/>
      <c r="AF91"/>
      <c r="AG91" s="12"/>
      <c r="AI91" s="20"/>
      <c r="AJ91" s="20"/>
      <c r="AK91" s="20"/>
      <c r="AL91" s="20"/>
      <c r="AM91" s="20"/>
      <c r="AN91" s="20"/>
      <c r="AO91" s="20"/>
      <c r="AP91" s="20"/>
      <c r="AQ91" s="20"/>
      <c r="AR91" s="20"/>
      <c r="AS91" s="20"/>
      <c r="AT91" s="20"/>
      <c r="AU91" s="20"/>
      <c r="AV91" s="20"/>
      <c r="AW91" s="20"/>
      <c r="AX91" s="20"/>
      <c r="AY91" s="20"/>
      <c r="AZ91" s="20"/>
      <c r="BA91" s="20"/>
      <c r="BB91" s="20"/>
      <c r="BE91" s="1"/>
      <c r="BF91" s="5"/>
      <c r="BG91" s="5"/>
      <c r="BH91" s="5"/>
      <c r="BI91" s="1"/>
      <c r="BJ91" s="1"/>
      <c r="BK91" s="1"/>
      <c r="BL91" s="1"/>
      <c r="BM91" s="1"/>
      <c r="BN91" s="1"/>
      <c r="BO91" s="1"/>
      <c r="BP91" s="1"/>
      <c r="BQ91" s="1"/>
      <c r="BR91" s="1"/>
      <c r="BS91" s="1"/>
      <c r="BT91" s="1"/>
      <c r="BU91" s="1"/>
      <c r="BV91" s="1"/>
      <c r="BW91" s="1"/>
      <c r="BX91" s="1"/>
      <c r="BY91" s="1"/>
      <c r="BZ91" s="1"/>
      <c r="CA91" s="1"/>
      <c r="CB91" s="1"/>
    </row>
    <row r="92" spans="2:80" ht="15">
      <c r="B92" s="11"/>
      <c r="C92" s="11"/>
      <c r="D92" s="9"/>
      <c r="E92" s="9"/>
      <c r="F92" s="9"/>
      <c r="I92" s="18"/>
      <c r="J92" s="1"/>
      <c r="K92" s="18"/>
      <c r="L92" s="1"/>
      <c r="M92" s="1"/>
      <c r="N92" s="1"/>
      <c r="O92" s="1"/>
      <c r="P92" s="1"/>
      <c r="Q92" s="1"/>
      <c r="R92" s="1"/>
      <c r="S92" s="1"/>
      <c r="T92" s="1"/>
      <c r="U92" s="1"/>
      <c r="V92" s="1"/>
      <c r="W92" s="1"/>
      <c r="X92" s="1"/>
      <c r="Y92" s="18"/>
      <c r="Z92" s="1"/>
      <c r="AA92" s="1"/>
      <c r="AB92" s="1"/>
      <c r="AF92"/>
      <c r="AG92" s="5"/>
      <c r="AI92" s="20"/>
      <c r="AJ92" s="20"/>
      <c r="AK92" s="20"/>
      <c r="AL92" s="20"/>
      <c r="AM92" s="20"/>
      <c r="AN92" s="20"/>
      <c r="AO92" s="20"/>
      <c r="AP92" s="20"/>
      <c r="AQ92" s="20"/>
      <c r="AR92" s="20"/>
      <c r="AS92" s="20"/>
      <c r="AT92" s="20"/>
      <c r="AU92" s="20"/>
      <c r="AV92" s="20"/>
      <c r="AW92" s="20"/>
      <c r="AX92" s="20"/>
      <c r="AY92" s="20"/>
      <c r="AZ92" s="20"/>
      <c r="BA92" s="20"/>
      <c r="BB92" s="20"/>
      <c r="BE92" s="20"/>
      <c r="BF92" s="20"/>
      <c r="BG92" s="20"/>
      <c r="BH92" s="20"/>
      <c r="BI92" s="20"/>
      <c r="BJ92" s="1"/>
      <c r="BK92" s="1"/>
      <c r="BL92" s="1"/>
      <c r="BM92" s="1"/>
      <c r="BN92" s="1"/>
      <c r="BO92" s="1"/>
      <c r="BP92" s="1"/>
      <c r="BQ92" s="1"/>
      <c r="BR92" s="1"/>
      <c r="BS92" s="1"/>
      <c r="BT92" s="1"/>
      <c r="BU92" s="1"/>
      <c r="BV92" s="1"/>
      <c r="BW92" s="1"/>
      <c r="BX92" s="1"/>
      <c r="BY92" s="1"/>
      <c r="BZ92" s="1"/>
      <c r="CA92" s="1"/>
      <c r="CB92" s="1"/>
    </row>
    <row r="93" spans="2:80" ht="15">
      <c r="B93" s="11"/>
      <c r="C93" s="11"/>
      <c r="D93" s="9"/>
      <c r="E93" s="9"/>
      <c r="F93" s="9"/>
      <c r="I93" s="18"/>
      <c r="J93" s="1"/>
      <c r="K93" s="18"/>
      <c r="L93" s="1"/>
      <c r="M93" s="1"/>
      <c r="N93" s="1"/>
      <c r="O93" s="1"/>
      <c r="P93" s="1"/>
      <c r="Q93" s="1"/>
      <c r="R93" s="1"/>
      <c r="S93" s="1"/>
      <c r="T93" s="1"/>
      <c r="U93" s="1"/>
      <c r="V93" s="1"/>
      <c r="W93" s="1"/>
      <c r="X93" s="1"/>
      <c r="Y93" s="18"/>
      <c r="Z93" s="1"/>
      <c r="AA93" s="1"/>
      <c r="AB93" s="1"/>
      <c r="AF93"/>
      <c r="AG93" s="5"/>
      <c r="AI93" s="20"/>
      <c r="AJ93" s="20"/>
      <c r="AK93" s="20"/>
      <c r="AL93" s="20"/>
      <c r="AM93" s="20"/>
      <c r="AN93" s="20"/>
      <c r="AO93" s="20"/>
      <c r="AP93" s="20"/>
      <c r="AQ93" s="20"/>
      <c r="AR93" s="20"/>
      <c r="AS93" s="20"/>
      <c r="AT93" s="20"/>
      <c r="AU93" s="20"/>
      <c r="AV93" s="20"/>
      <c r="AW93" s="20"/>
      <c r="AX93" s="20"/>
      <c r="AY93" s="20"/>
      <c r="AZ93" s="20"/>
      <c r="BA93" s="20"/>
      <c r="BB93" s="20"/>
      <c r="BE93" s="1"/>
      <c r="BF93" s="5"/>
      <c r="BG93" s="5"/>
      <c r="BH93" s="5"/>
      <c r="BI93" s="1"/>
      <c r="BJ93" s="1"/>
      <c r="BK93" s="1"/>
      <c r="BL93" s="1"/>
      <c r="BM93" s="1"/>
      <c r="BN93" s="1"/>
      <c r="BO93" s="1"/>
      <c r="BP93" s="1"/>
      <c r="BQ93" s="1"/>
      <c r="BR93" s="1"/>
      <c r="BS93" s="1"/>
      <c r="BT93" s="1"/>
      <c r="BU93" s="1"/>
      <c r="BV93" s="1"/>
      <c r="BW93" s="1"/>
      <c r="BX93" s="1"/>
      <c r="BY93" s="1"/>
      <c r="BZ93" s="1"/>
      <c r="CA93" s="1"/>
      <c r="CB93" s="1"/>
    </row>
    <row r="94" spans="1:80" ht="15">
      <c r="A94" s="13"/>
      <c r="B94" s="13"/>
      <c r="C94" s="13"/>
      <c r="D94" s="13"/>
      <c r="E94" s="13"/>
      <c r="F94" s="13"/>
      <c r="G94" s="13"/>
      <c r="H94" s="13"/>
      <c r="I94" s="17"/>
      <c r="J94" s="14"/>
      <c r="K94" s="17"/>
      <c r="L94" s="14"/>
      <c r="M94" s="14"/>
      <c r="N94" s="14"/>
      <c r="O94" s="14"/>
      <c r="P94" s="14"/>
      <c r="Q94" s="14"/>
      <c r="R94" s="14"/>
      <c r="S94" s="14"/>
      <c r="T94" s="14"/>
      <c r="U94" s="14"/>
      <c r="V94" s="14"/>
      <c r="W94" s="14"/>
      <c r="X94" s="14"/>
      <c r="Y94" s="17"/>
      <c r="Z94" s="14"/>
      <c r="AA94" s="14"/>
      <c r="AB94" s="14"/>
      <c r="AC94" s="13"/>
      <c r="AD94" s="13"/>
      <c r="AE94" s="13"/>
      <c r="AF94" s="14"/>
      <c r="AG94" s="14"/>
      <c r="AH94" s="13"/>
      <c r="AI94" s="17"/>
      <c r="AJ94" s="17"/>
      <c r="AK94" s="17"/>
      <c r="AL94" s="17"/>
      <c r="AM94" s="17"/>
      <c r="AN94" s="17"/>
      <c r="AO94" s="17"/>
      <c r="AP94" s="17"/>
      <c r="AQ94" s="17"/>
      <c r="AR94" s="17"/>
      <c r="AS94" s="17"/>
      <c r="AT94" s="17"/>
      <c r="AU94" s="17"/>
      <c r="AV94" s="17"/>
      <c r="AW94" s="17"/>
      <c r="AX94" s="17"/>
      <c r="AY94" s="17"/>
      <c r="AZ94" s="17"/>
      <c r="BA94" s="17"/>
      <c r="BB94" s="17"/>
      <c r="BD94" s="18"/>
      <c r="BE94" s="1"/>
      <c r="BF94" s="5"/>
      <c r="BG94" s="5"/>
      <c r="BH94" s="5"/>
      <c r="BI94" s="1"/>
      <c r="BJ94" s="1"/>
      <c r="BK94" s="1"/>
      <c r="BL94" s="1"/>
      <c r="BM94" s="1"/>
      <c r="BN94" s="1"/>
      <c r="BO94" s="1"/>
      <c r="BP94" s="1"/>
      <c r="BQ94" s="1"/>
      <c r="BR94" s="1"/>
      <c r="BS94" s="1"/>
      <c r="BT94" s="1"/>
      <c r="BU94" s="1"/>
      <c r="BV94" s="1"/>
      <c r="BW94" s="1"/>
      <c r="BX94" s="1"/>
      <c r="BY94" s="1"/>
      <c r="BZ94" s="1"/>
      <c r="CA94" s="1"/>
      <c r="CB94" s="1"/>
    </row>
    <row r="95" spans="1:80" ht="15">
      <c r="A95" s="15"/>
      <c r="B95" s="10"/>
      <c r="C95" s="10"/>
      <c r="D95" s="9"/>
      <c r="E95" s="9"/>
      <c r="F95" s="9"/>
      <c r="G95" s="15"/>
      <c r="H95" s="15"/>
      <c r="I95" s="18"/>
      <c r="J95" s="16"/>
      <c r="K95" s="18"/>
      <c r="L95" s="16"/>
      <c r="M95" s="16"/>
      <c r="N95" s="16"/>
      <c r="O95" s="16"/>
      <c r="P95" s="16"/>
      <c r="Q95" s="16"/>
      <c r="R95" s="16"/>
      <c r="S95" s="16"/>
      <c r="T95" s="16"/>
      <c r="U95" s="16"/>
      <c r="V95" s="16"/>
      <c r="W95" s="16"/>
      <c r="X95" s="16"/>
      <c r="Y95" s="18"/>
      <c r="Z95" s="16"/>
      <c r="AA95" s="16"/>
      <c r="AB95" s="16"/>
      <c r="AC95" s="18"/>
      <c r="AD95" s="15"/>
      <c r="AE95" s="15"/>
      <c r="AF95" s="3"/>
      <c r="AG95" s="3"/>
      <c r="AH95" s="2"/>
      <c r="AI95" s="21"/>
      <c r="AJ95" s="21"/>
      <c r="AK95" s="21"/>
      <c r="AL95" s="21"/>
      <c r="AM95" s="21"/>
      <c r="AN95" s="21"/>
      <c r="AO95" s="21"/>
      <c r="AP95" s="21"/>
      <c r="AQ95" s="21"/>
      <c r="AR95" s="21"/>
      <c r="AS95" s="21"/>
      <c r="AT95" s="21"/>
      <c r="AU95" s="21"/>
      <c r="AV95" s="21"/>
      <c r="AW95" s="21"/>
      <c r="AX95" s="21"/>
      <c r="AY95" s="21"/>
      <c r="AZ95" s="21"/>
      <c r="BA95" s="21"/>
      <c r="BB95" s="21"/>
      <c r="BE95" s="1"/>
      <c r="BF95" s="5"/>
      <c r="BG95" s="5"/>
      <c r="BH95" s="5"/>
      <c r="BI95" s="1"/>
      <c r="BJ95" s="1"/>
      <c r="BK95" s="1"/>
      <c r="BL95" s="1"/>
      <c r="BM95" s="1"/>
      <c r="BN95" s="1"/>
      <c r="BO95" s="1"/>
      <c r="BP95" s="1"/>
      <c r="BQ95" s="1"/>
      <c r="BR95" s="1"/>
      <c r="BS95" s="1"/>
      <c r="BT95" s="1"/>
      <c r="BU95" s="1"/>
      <c r="BV95" s="1"/>
      <c r="BW95" s="1"/>
      <c r="BX95" s="1"/>
      <c r="BY95" s="1"/>
      <c r="BZ95" s="1"/>
      <c r="CA95" s="1"/>
      <c r="CB95" s="1"/>
    </row>
    <row r="96" spans="1:80" ht="15">
      <c r="A96" s="15"/>
      <c r="B96" s="10"/>
      <c r="C96" s="10"/>
      <c r="D96" s="9"/>
      <c r="E96" s="9"/>
      <c r="F96" s="9"/>
      <c r="G96" s="15"/>
      <c r="H96" s="15"/>
      <c r="I96" s="18"/>
      <c r="J96" s="16"/>
      <c r="K96" s="18"/>
      <c r="L96" s="16"/>
      <c r="M96" s="16"/>
      <c r="N96" s="16"/>
      <c r="O96" s="16"/>
      <c r="P96" s="16"/>
      <c r="Q96" s="16"/>
      <c r="R96" s="16"/>
      <c r="S96" s="16"/>
      <c r="T96" s="16"/>
      <c r="U96" s="16"/>
      <c r="V96" s="16"/>
      <c r="W96" s="16"/>
      <c r="X96" s="16"/>
      <c r="Y96" s="18"/>
      <c r="Z96" s="16"/>
      <c r="AA96" s="16"/>
      <c r="AB96" s="16"/>
      <c r="AC96" s="15"/>
      <c r="AD96" s="15"/>
      <c r="AE96" s="15"/>
      <c r="AF96" s="3"/>
      <c r="AG96" s="3"/>
      <c r="AH96" s="2"/>
      <c r="AI96" s="21"/>
      <c r="AJ96" s="21"/>
      <c r="AK96" s="21"/>
      <c r="AL96" s="21"/>
      <c r="AM96" s="21"/>
      <c r="AN96" s="21"/>
      <c r="AO96" s="21"/>
      <c r="AP96" s="21"/>
      <c r="AQ96" s="21"/>
      <c r="AR96" s="21"/>
      <c r="AS96" s="21"/>
      <c r="AT96" s="21"/>
      <c r="AU96" s="21"/>
      <c r="AV96" s="21"/>
      <c r="AW96" s="21"/>
      <c r="AX96" s="21"/>
      <c r="AY96" s="21"/>
      <c r="AZ96" s="21"/>
      <c r="BA96" s="21"/>
      <c r="BB96" s="21"/>
      <c r="BE96" s="1"/>
      <c r="BF96" s="5"/>
      <c r="BG96" s="5"/>
      <c r="BH96" s="5"/>
      <c r="BI96" s="1"/>
      <c r="BJ96" s="1"/>
      <c r="BK96" s="1"/>
      <c r="BL96" s="1"/>
      <c r="BM96" s="1"/>
      <c r="BN96" s="1"/>
      <c r="BO96" s="1"/>
      <c r="BP96" s="1"/>
      <c r="BQ96" s="1"/>
      <c r="BR96" s="1"/>
      <c r="BS96" s="1"/>
      <c r="BT96" s="1"/>
      <c r="BU96" s="1"/>
      <c r="BV96" s="1"/>
      <c r="BW96" s="1"/>
      <c r="BX96" s="1"/>
      <c r="BY96" s="1"/>
      <c r="BZ96" s="1"/>
      <c r="CA96" s="1"/>
      <c r="CB96" s="1"/>
    </row>
    <row r="97" spans="1:80" ht="15">
      <c r="A97" s="15"/>
      <c r="B97" s="10"/>
      <c r="C97" s="10"/>
      <c r="D97" s="9"/>
      <c r="E97" s="9"/>
      <c r="F97" s="9"/>
      <c r="G97" s="15"/>
      <c r="H97" s="15"/>
      <c r="I97" s="18"/>
      <c r="J97" s="16"/>
      <c r="K97" s="18"/>
      <c r="L97" s="16"/>
      <c r="M97" s="16"/>
      <c r="N97" s="16"/>
      <c r="O97" s="16"/>
      <c r="P97" s="16"/>
      <c r="Q97" s="16"/>
      <c r="R97" s="16"/>
      <c r="S97" s="16"/>
      <c r="T97" s="16"/>
      <c r="U97" s="16"/>
      <c r="V97" s="16"/>
      <c r="W97" s="16"/>
      <c r="X97" s="16"/>
      <c r="Y97" s="18"/>
      <c r="Z97" s="16"/>
      <c r="AA97" s="16"/>
      <c r="AB97" s="16"/>
      <c r="AC97" s="15"/>
      <c r="AD97" s="15"/>
      <c r="AE97" s="15"/>
      <c r="AF97" s="3"/>
      <c r="AG97" s="3"/>
      <c r="AH97" s="2"/>
      <c r="AI97" s="21"/>
      <c r="AJ97" s="21"/>
      <c r="AK97" s="21"/>
      <c r="AL97" s="21"/>
      <c r="AM97" s="21"/>
      <c r="AN97" s="21"/>
      <c r="AO97" s="21"/>
      <c r="AP97" s="21"/>
      <c r="AQ97" s="21"/>
      <c r="AR97" s="21"/>
      <c r="AS97" s="21"/>
      <c r="AT97" s="21"/>
      <c r="AU97" s="21"/>
      <c r="AV97" s="21"/>
      <c r="AW97" s="21"/>
      <c r="AX97" s="21"/>
      <c r="AY97" s="21"/>
      <c r="AZ97" s="21"/>
      <c r="BA97" s="21"/>
      <c r="BB97" s="21"/>
      <c r="BE97" s="1"/>
      <c r="BF97" s="5"/>
      <c r="BG97" s="5"/>
      <c r="BH97" s="5"/>
      <c r="BI97" s="1"/>
      <c r="BJ97" s="1"/>
      <c r="BK97" s="1"/>
      <c r="BL97" s="1"/>
      <c r="BM97" s="1"/>
      <c r="BN97" s="1"/>
      <c r="BO97" s="1"/>
      <c r="BP97" s="1"/>
      <c r="BQ97" s="1"/>
      <c r="BR97" s="1"/>
      <c r="BS97" s="1"/>
      <c r="BT97" s="1"/>
      <c r="BU97" s="1"/>
      <c r="BV97" s="1"/>
      <c r="BW97" s="1"/>
      <c r="BX97" s="1"/>
      <c r="BY97" s="1"/>
      <c r="BZ97" s="1"/>
      <c r="CA97" s="1"/>
      <c r="CB97" s="1"/>
    </row>
    <row r="98" spans="1:80" ht="15">
      <c r="A98" s="15"/>
      <c r="B98" s="10"/>
      <c r="C98" s="10"/>
      <c r="D98" s="9"/>
      <c r="E98" s="9"/>
      <c r="F98" s="9"/>
      <c r="G98" s="15"/>
      <c r="H98" s="15"/>
      <c r="I98" s="18"/>
      <c r="J98" s="16"/>
      <c r="K98" s="18"/>
      <c r="L98" s="16"/>
      <c r="M98" s="16"/>
      <c r="N98" s="16"/>
      <c r="O98" s="16"/>
      <c r="P98" s="16"/>
      <c r="Q98" s="16"/>
      <c r="R98" s="16"/>
      <c r="S98" s="16"/>
      <c r="T98" s="16"/>
      <c r="U98" s="16"/>
      <c r="V98" s="16"/>
      <c r="W98" s="16"/>
      <c r="X98" s="16"/>
      <c r="Y98" s="18"/>
      <c r="Z98" s="16"/>
      <c r="AA98" s="16"/>
      <c r="AB98" s="16"/>
      <c r="AC98" s="15"/>
      <c r="AD98" s="15"/>
      <c r="AE98" s="15"/>
      <c r="AF98" s="3"/>
      <c r="AG98" s="3"/>
      <c r="AH98" s="2"/>
      <c r="AI98" s="21"/>
      <c r="AJ98" s="21"/>
      <c r="AK98" s="21"/>
      <c r="AL98" s="21"/>
      <c r="AM98" s="21"/>
      <c r="AN98" s="21"/>
      <c r="AO98" s="21"/>
      <c r="AP98" s="21"/>
      <c r="AQ98" s="21"/>
      <c r="AR98" s="21"/>
      <c r="AS98" s="21"/>
      <c r="AT98" s="21"/>
      <c r="AU98" s="21"/>
      <c r="AV98" s="21"/>
      <c r="AW98" s="21"/>
      <c r="AX98" s="21"/>
      <c r="AY98" s="21"/>
      <c r="AZ98" s="21"/>
      <c r="BA98" s="21"/>
      <c r="BB98" s="21"/>
      <c r="BE98" s="1"/>
      <c r="BF98" s="5"/>
      <c r="BG98" s="5"/>
      <c r="BH98" s="5"/>
      <c r="BI98" s="1"/>
      <c r="BJ98" s="1"/>
      <c r="BK98" s="1"/>
      <c r="BL98" s="1"/>
      <c r="BM98" s="1"/>
      <c r="BN98" s="1"/>
      <c r="BO98" s="1"/>
      <c r="BP98" s="1"/>
      <c r="BQ98" s="1"/>
      <c r="BR98" s="1"/>
      <c r="BS98" s="1"/>
      <c r="BT98" s="1"/>
      <c r="BU98" s="1"/>
      <c r="BV98" s="1"/>
      <c r="BW98" s="1"/>
      <c r="BX98" s="1"/>
      <c r="BY98" s="1"/>
      <c r="BZ98" s="1"/>
      <c r="CA98" s="1"/>
      <c r="CB98" s="1"/>
    </row>
    <row r="99" spans="1:80" ht="15">
      <c r="A99" s="15"/>
      <c r="B99" s="10"/>
      <c r="C99" s="10"/>
      <c r="D99" s="9"/>
      <c r="E99" s="9"/>
      <c r="F99" s="9"/>
      <c r="G99" s="15"/>
      <c r="H99" s="15"/>
      <c r="I99" s="18"/>
      <c r="J99" s="16"/>
      <c r="K99" s="18"/>
      <c r="L99" s="16"/>
      <c r="M99" s="16"/>
      <c r="N99" s="16"/>
      <c r="O99" s="16"/>
      <c r="P99" s="16"/>
      <c r="Q99" s="16"/>
      <c r="R99" s="16"/>
      <c r="S99" s="16"/>
      <c r="T99" s="16"/>
      <c r="U99" s="16"/>
      <c r="V99" s="16"/>
      <c r="W99" s="16"/>
      <c r="X99" s="16"/>
      <c r="Y99" s="18"/>
      <c r="Z99" s="16"/>
      <c r="AA99" s="16"/>
      <c r="AB99" s="16"/>
      <c r="AC99" s="15"/>
      <c r="AD99" s="15"/>
      <c r="AE99" s="15"/>
      <c r="AF99" s="3"/>
      <c r="AG99" s="3"/>
      <c r="AH99" s="2"/>
      <c r="AI99" s="21"/>
      <c r="AJ99" s="21"/>
      <c r="AK99" s="21"/>
      <c r="AL99" s="21"/>
      <c r="AM99" s="21"/>
      <c r="AN99" s="21"/>
      <c r="AO99" s="21"/>
      <c r="AP99" s="21"/>
      <c r="AQ99" s="21"/>
      <c r="AR99" s="21"/>
      <c r="AS99" s="21"/>
      <c r="AT99" s="21"/>
      <c r="AU99" s="21"/>
      <c r="AV99" s="21"/>
      <c r="AW99" s="21"/>
      <c r="AX99" s="21"/>
      <c r="AY99" s="21"/>
      <c r="AZ99" s="21"/>
      <c r="BA99" s="21"/>
      <c r="BB99" s="21"/>
      <c r="BE99" s="1"/>
      <c r="BF99" s="5"/>
      <c r="BG99" s="5"/>
      <c r="BH99" s="5"/>
      <c r="BI99" s="1"/>
      <c r="BJ99" s="1"/>
      <c r="BK99" s="1"/>
      <c r="BL99" s="1"/>
      <c r="BM99" s="1"/>
      <c r="BN99" s="1"/>
      <c r="BO99" s="1"/>
      <c r="BP99" s="1"/>
      <c r="BQ99" s="1"/>
      <c r="BR99" s="1"/>
      <c r="BS99" s="1"/>
      <c r="BT99" s="1"/>
      <c r="BU99" s="1"/>
      <c r="BV99" s="1"/>
      <c r="BW99" s="1"/>
      <c r="BX99" s="1"/>
      <c r="BY99" s="1"/>
      <c r="BZ99" s="1"/>
      <c r="CA99" s="1"/>
      <c r="CB99" s="1"/>
    </row>
    <row r="100" spans="1:80" ht="15">
      <c r="A100" s="13"/>
      <c r="B100" s="13"/>
      <c r="C100" s="13"/>
      <c r="D100" s="13"/>
      <c r="E100" s="13"/>
      <c r="F100" s="13"/>
      <c r="G100" s="13"/>
      <c r="H100" s="13"/>
      <c r="I100" s="14"/>
      <c r="J100" s="14"/>
      <c r="K100" s="14"/>
      <c r="L100" s="14"/>
      <c r="M100" s="14"/>
      <c r="N100" s="14"/>
      <c r="O100" s="14"/>
      <c r="P100" s="14"/>
      <c r="Q100" s="14"/>
      <c r="R100" s="14"/>
      <c r="S100" s="14"/>
      <c r="T100" s="14"/>
      <c r="U100" s="14"/>
      <c r="V100" s="14"/>
      <c r="W100" s="14"/>
      <c r="X100" s="14"/>
      <c r="Y100" s="14"/>
      <c r="Z100" s="14"/>
      <c r="AA100" s="14"/>
      <c r="AB100" s="14"/>
      <c r="AC100" s="13"/>
      <c r="AD100" s="13"/>
      <c r="AE100" s="13"/>
      <c r="AF100" s="14"/>
      <c r="AG100" s="14"/>
      <c r="AH100" s="13"/>
      <c r="AI100" s="17"/>
      <c r="AJ100" s="17"/>
      <c r="AK100" s="17"/>
      <c r="AL100" s="17"/>
      <c r="AM100" s="17"/>
      <c r="AN100" s="17"/>
      <c r="AO100" s="17"/>
      <c r="AP100" s="17"/>
      <c r="AQ100" s="17"/>
      <c r="AR100" s="17"/>
      <c r="AS100" s="17"/>
      <c r="AT100" s="17"/>
      <c r="AU100" s="17"/>
      <c r="AV100" s="17"/>
      <c r="AW100" s="17"/>
      <c r="AX100" s="17"/>
      <c r="AY100" s="17"/>
      <c r="AZ100" s="17"/>
      <c r="BA100" s="17"/>
      <c r="BB100" s="17"/>
      <c r="BE100" s="1"/>
      <c r="BF100" s="5"/>
      <c r="BG100" s="5"/>
      <c r="BH100" s="5"/>
      <c r="BI100" s="1"/>
      <c r="BJ100" s="1"/>
      <c r="BK100" s="1"/>
      <c r="BL100" s="1"/>
      <c r="BM100" s="1"/>
      <c r="BN100" s="1"/>
      <c r="BO100" s="1"/>
      <c r="BP100" s="1"/>
      <c r="BQ100" s="1"/>
      <c r="BR100" s="1"/>
      <c r="BS100" s="1"/>
      <c r="BT100" s="1"/>
      <c r="BU100" s="1"/>
      <c r="BV100" s="1"/>
      <c r="BW100" s="1"/>
      <c r="BX100" s="1"/>
      <c r="BY100" s="1"/>
      <c r="BZ100" s="1"/>
      <c r="CA100" s="1"/>
      <c r="CB100" s="1"/>
    </row>
    <row r="101" spans="2:80" ht="15">
      <c r="B101" s="11"/>
      <c r="C101" s="11"/>
      <c r="D101" s="11"/>
      <c r="E101" s="11"/>
      <c r="F101" s="11"/>
      <c r="G101" s="11"/>
      <c r="H101" s="11"/>
      <c r="I101" s="12"/>
      <c r="J101" s="12"/>
      <c r="K101" s="12"/>
      <c r="L101" s="12"/>
      <c r="M101" s="12"/>
      <c r="N101" s="12"/>
      <c r="O101" s="12"/>
      <c r="P101" s="12"/>
      <c r="Q101" s="12"/>
      <c r="R101" s="12"/>
      <c r="S101" s="12"/>
      <c r="T101" s="12"/>
      <c r="U101" s="12"/>
      <c r="V101" s="12"/>
      <c r="W101" s="12"/>
      <c r="X101" s="12"/>
      <c r="Y101" s="12"/>
      <c r="Z101" s="12"/>
      <c r="AA101" s="12"/>
      <c r="AB101" s="12"/>
      <c r="AC101" s="11"/>
      <c r="AD101" s="11"/>
      <c r="AE101" s="11"/>
      <c r="AF101" s="11"/>
      <c r="AG101" s="12"/>
      <c r="AH101" s="11"/>
      <c r="AI101" s="20"/>
      <c r="AJ101" s="20"/>
      <c r="AK101" s="20"/>
      <c r="AL101" s="20"/>
      <c r="AM101" s="20"/>
      <c r="AN101" s="20"/>
      <c r="AO101" s="20"/>
      <c r="AP101" s="20"/>
      <c r="AQ101" s="20"/>
      <c r="AR101" s="20"/>
      <c r="AS101" s="20"/>
      <c r="AT101" s="20"/>
      <c r="AU101" s="20"/>
      <c r="AV101" s="20"/>
      <c r="AW101" s="20"/>
      <c r="AX101" s="20"/>
      <c r="AY101" s="20"/>
      <c r="AZ101" s="20"/>
      <c r="BA101" s="20"/>
      <c r="BB101" s="20"/>
      <c r="BE101" s="1"/>
      <c r="BF101" s="5"/>
      <c r="BG101" s="5"/>
      <c r="BH101" s="5"/>
      <c r="BI101" s="1"/>
      <c r="BJ101" s="1"/>
      <c r="BK101" s="1"/>
      <c r="BL101" s="1"/>
      <c r="BM101" s="1"/>
      <c r="BN101" s="1"/>
      <c r="BO101" s="1"/>
      <c r="BP101" s="1"/>
      <c r="BQ101" s="1"/>
      <c r="BR101" s="1"/>
      <c r="BS101" s="1"/>
      <c r="BT101" s="1"/>
      <c r="BU101" s="1"/>
      <c r="BV101" s="1"/>
      <c r="BW101" s="1"/>
      <c r="BX101" s="1"/>
      <c r="BY101" s="1"/>
      <c r="BZ101" s="1"/>
      <c r="CA101" s="1"/>
      <c r="CB101" s="1"/>
    </row>
    <row r="102" spans="2:80" ht="15">
      <c r="B102" s="11"/>
      <c r="C102" s="11"/>
      <c r="D102" s="10"/>
      <c r="E102" s="10"/>
      <c r="F102" s="9"/>
      <c r="I102" s="1"/>
      <c r="J102" s="1"/>
      <c r="K102" s="1"/>
      <c r="L102" s="1"/>
      <c r="M102" s="1"/>
      <c r="N102" s="1"/>
      <c r="O102" s="1"/>
      <c r="P102" s="1"/>
      <c r="Q102" s="1"/>
      <c r="R102" s="1"/>
      <c r="S102" s="1"/>
      <c r="T102" s="1"/>
      <c r="U102" s="1"/>
      <c r="V102" s="1"/>
      <c r="W102" s="1"/>
      <c r="X102" s="1"/>
      <c r="Y102" s="1"/>
      <c r="Z102" s="1"/>
      <c r="AA102" s="1"/>
      <c r="AB102" s="1"/>
      <c r="AF102"/>
      <c r="AG102" s="5"/>
      <c r="AI102" s="22"/>
      <c r="AJ102" s="20"/>
      <c r="AK102" s="20"/>
      <c r="AL102" s="20"/>
      <c r="AM102" s="20"/>
      <c r="AN102" s="20"/>
      <c r="AO102" s="20"/>
      <c r="AP102" s="20"/>
      <c r="AQ102" s="20"/>
      <c r="AR102" s="20"/>
      <c r="AS102" s="20"/>
      <c r="AT102" s="20"/>
      <c r="AU102" s="20"/>
      <c r="AV102" s="20"/>
      <c r="AW102" s="20"/>
      <c r="AX102" s="20"/>
      <c r="AY102" s="20"/>
      <c r="AZ102" s="20"/>
      <c r="BA102" s="20"/>
      <c r="BB102" s="20"/>
      <c r="BE102" s="20"/>
      <c r="BF102" s="20"/>
      <c r="BG102" s="20"/>
      <c r="BH102" s="20"/>
      <c r="BI102" s="20"/>
      <c r="BJ102" s="1"/>
      <c r="BK102" s="1"/>
      <c r="BL102" s="1"/>
      <c r="BM102" s="1"/>
      <c r="BN102" s="1"/>
      <c r="BO102" s="1"/>
      <c r="BP102" s="1"/>
      <c r="BQ102" s="1"/>
      <c r="BR102" s="1"/>
      <c r="BS102" s="1"/>
      <c r="BT102" s="1"/>
      <c r="BU102" s="1"/>
      <c r="BV102" s="1"/>
      <c r="BW102" s="1"/>
      <c r="BX102" s="1"/>
      <c r="BY102" s="1"/>
      <c r="BZ102" s="1"/>
      <c r="CA102" s="1"/>
      <c r="CB102" s="1"/>
    </row>
    <row r="103" spans="9:80" ht="15">
      <c r="I103" s="1"/>
      <c r="J103" s="1"/>
      <c r="K103" s="1"/>
      <c r="L103" s="1"/>
      <c r="M103" s="1"/>
      <c r="N103" s="1"/>
      <c r="O103" s="1"/>
      <c r="P103" s="1"/>
      <c r="Q103" s="1"/>
      <c r="R103" s="1"/>
      <c r="S103" s="1"/>
      <c r="T103" s="1"/>
      <c r="U103" s="1"/>
      <c r="V103" s="1"/>
      <c r="W103" s="1"/>
      <c r="X103" s="1"/>
      <c r="Y103" s="1"/>
      <c r="Z103" s="1"/>
      <c r="AA103" s="1"/>
      <c r="AB103" s="1"/>
      <c r="AF103"/>
      <c r="AG103" s="5"/>
      <c r="AI103" s="20"/>
      <c r="AJ103" s="20"/>
      <c r="AK103" s="20"/>
      <c r="AL103" s="20"/>
      <c r="AM103" s="20"/>
      <c r="AN103" s="20"/>
      <c r="AO103" s="20"/>
      <c r="AP103" s="20"/>
      <c r="AQ103" s="20"/>
      <c r="AR103" s="20"/>
      <c r="AS103" s="20"/>
      <c r="AT103" s="20"/>
      <c r="AU103" s="20"/>
      <c r="AV103" s="20"/>
      <c r="AW103" s="20"/>
      <c r="AX103" s="20"/>
      <c r="AY103" s="20"/>
      <c r="AZ103" s="20"/>
      <c r="BA103" s="20"/>
      <c r="BB103" s="20"/>
      <c r="BE103" s="1"/>
      <c r="BF103" s="5"/>
      <c r="BG103" s="5"/>
      <c r="BH103" s="5"/>
      <c r="BI103" s="1"/>
      <c r="BJ103" s="1"/>
      <c r="BK103" s="1"/>
      <c r="BL103" s="1"/>
      <c r="BM103" s="1"/>
      <c r="BN103" s="1"/>
      <c r="BO103" s="1"/>
      <c r="BP103" s="1"/>
      <c r="BQ103" s="1"/>
      <c r="BR103" s="1"/>
      <c r="BS103" s="1"/>
      <c r="BT103" s="1"/>
      <c r="BU103" s="1"/>
      <c r="BV103" s="1"/>
      <c r="BW103" s="1"/>
      <c r="BX103" s="1"/>
      <c r="BY103" s="1"/>
      <c r="BZ103" s="1"/>
      <c r="CA103" s="1"/>
      <c r="CB103" s="1"/>
    </row>
    <row r="104" spans="56:61" ht="15">
      <c r="BD104" s="18"/>
      <c r="BE104" s="1"/>
      <c r="BF104" s="5"/>
      <c r="BG104" s="5"/>
      <c r="BH104" s="5"/>
      <c r="BI104" s="1"/>
    </row>
  </sheetData>
  <sheetProtection/>
  <printOptions/>
  <pageMargins left="0.5905511811023622" right="0.5905511811023622" top="0.5905511811023622" bottom="0.5905511811023622" header="0" footer="0"/>
  <pageSetup fitToHeight="1" fitToWidth="1" horizontalDpi="600" verticalDpi="600" orientation="landscape" paperSize="8"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Gérard Petit</dc:creator>
  <cp:keywords/>
  <dc:description/>
  <cp:lastModifiedBy>Gerard PETIT</cp:lastModifiedBy>
  <cp:lastPrinted>2016-08-03T11:50:38Z</cp:lastPrinted>
  <dcterms:created xsi:type="dcterms:W3CDTF">2014-08-19T09:55:42Z</dcterms:created>
  <dcterms:modified xsi:type="dcterms:W3CDTF">2022-05-04T16:01:16Z</dcterms:modified>
  <cp:category/>
  <cp:version/>
  <cp:contentType/>
  <cp:contentStatus/>
</cp:coreProperties>
</file>